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Sektor računovodstva\Direkcija za računovodstvenu regulativu i upravljanje porezima\Godišnje izvješće - kvartalno\HANFA\2018\31 12 2018\Revidirano\"/>
    </mc:Choice>
  </mc:AlternateContent>
  <workbookProtection workbookPassword="CA29" lockStructure="1"/>
  <bookViews>
    <workbookView xWindow="0" yWindow="0" windowWidth="28800" windowHeight="11385" activeTab="2"/>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62913"/>
</workbook>
</file>

<file path=xl/calcChain.xml><?xml version="1.0" encoding="utf-8"?>
<calcChain xmlns="http://schemas.openxmlformats.org/spreadsheetml/2006/main">
  <c r="H76" i="18" l="1"/>
  <c r="H74" i="18"/>
  <c r="H73" i="18"/>
  <c r="H71" i="18"/>
  <c r="H70" i="18"/>
  <c r="H69" i="18"/>
  <c r="H68" i="18"/>
  <c r="H66" i="18"/>
  <c r="I26" i="21" l="1"/>
  <c r="H27" i="21"/>
  <c r="H26" i="21"/>
  <c r="H77" i="18" l="1"/>
  <c r="I36" i="19" l="1"/>
  <c r="H36" i="19"/>
  <c r="I22" i="19"/>
  <c r="I33" i="19" s="1"/>
  <c r="I35" i="19" s="1"/>
  <c r="H22" i="19"/>
  <c r="H33" i="19" s="1"/>
  <c r="H35" i="19" s="1"/>
  <c r="R7" i="22" l="1"/>
  <c r="R8" i="22"/>
  <c r="R10" i="22"/>
  <c r="R11" i="22"/>
  <c r="R12" i="22"/>
  <c r="R13" i="22"/>
  <c r="R14" i="22"/>
  <c r="R15" i="22"/>
  <c r="R16" i="22"/>
  <c r="R17" i="22"/>
  <c r="R18" i="22"/>
  <c r="R19" i="22"/>
  <c r="R20" i="22"/>
  <c r="R21" i="22"/>
  <c r="R22" i="22"/>
  <c r="R23" i="22"/>
  <c r="R24" i="22"/>
  <c r="R25" i="22"/>
  <c r="R6" i="22"/>
  <c r="F9" i="22"/>
  <c r="G9" i="22"/>
  <c r="H9" i="22"/>
  <c r="H26" i="22" s="1"/>
  <c r="I9" i="22"/>
  <c r="I26" i="22" s="1"/>
  <c r="I69" i="18" s="1"/>
  <c r="J9" i="22"/>
  <c r="J26" i="22" s="1"/>
  <c r="I70" i="18" s="1"/>
  <c r="K9" i="22"/>
  <c r="K26" i="22" s="1"/>
  <c r="I71" i="18" s="1"/>
  <c r="L9" i="22"/>
  <c r="L26" i="22" s="1"/>
  <c r="M9" i="22"/>
  <c r="M26" i="22" s="1"/>
  <c r="I73" i="18" s="1"/>
  <c r="N9" i="22"/>
  <c r="N26" i="22" s="1"/>
  <c r="I74" i="18" s="1"/>
  <c r="O9" i="22"/>
  <c r="P9" i="22"/>
  <c r="P26" i="22" s="1"/>
  <c r="Q9" i="22"/>
  <c r="Q26" i="22" s="1"/>
  <c r="F26" i="22"/>
  <c r="I66" i="18" s="1"/>
  <c r="G26" i="22"/>
  <c r="O26" i="22"/>
  <c r="E9" i="22"/>
  <c r="E26" i="22" s="1"/>
  <c r="I59" i="21"/>
  <c r="H59" i="21"/>
  <c r="I51" i="21"/>
  <c r="H51" i="21"/>
  <c r="H44" i="21"/>
  <c r="I44" i="21"/>
  <c r="I57" i="19"/>
  <c r="H57" i="19"/>
  <c r="I45" i="19"/>
  <c r="H45" i="19"/>
  <c r="I39" i="19"/>
  <c r="I43" i="19" s="1"/>
  <c r="H39" i="19"/>
  <c r="H43" i="19" s="1"/>
  <c r="H52" i="18"/>
  <c r="I52" i="18"/>
  <c r="I48" i="18"/>
  <c r="H48" i="18"/>
  <c r="H42" i="18"/>
  <c r="I42" i="18"/>
  <c r="I29" i="18"/>
  <c r="H29" i="18"/>
  <c r="H25" i="18"/>
  <c r="I25" i="18"/>
  <c r="I22" i="18"/>
  <c r="H22" i="18"/>
  <c r="I18" i="18"/>
  <c r="H18" i="18"/>
  <c r="I13" i="18"/>
  <c r="H13" i="18"/>
  <c r="I9" i="18"/>
  <c r="H9" i="18"/>
  <c r="I76" i="18" l="1"/>
  <c r="I77" i="18"/>
  <c r="H63" i="18"/>
  <c r="H78" i="18" s="1"/>
  <c r="I63" i="18"/>
  <c r="R9" i="22"/>
  <c r="R26" i="22"/>
  <c r="H60" i="21"/>
  <c r="H63" i="21" s="1"/>
  <c r="I60" i="21"/>
  <c r="I63" i="21" s="1"/>
  <c r="I40" i="18"/>
  <c r="H40" i="18"/>
  <c r="I44" i="19"/>
  <c r="I66" i="19" s="1"/>
  <c r="H44" i="19"/>
  <c r="H66" i="19" s="1"/>
  <c r="I78" i="18" l="1"/>
</calcChain>
</file>

<file path=xl/sharedStrings.xml><?xml version="1.0" encoding="utf-8"?>
<sst xmlns="http://schemas.openxmlformats.org/spreadsheetml/2006/main" count="375" uniqueCount="330">
  <si>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</si>
  <si>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</si>
  <si>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</si>
  <si>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</si>
  <si>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</si>
  <si>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</si>
  <si>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</si>
  <si>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</si>
  <si>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</si>
  <si>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</si>
  <si>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</si>
  <si>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</si>
  <si>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</si>
  <si>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</si>
  <si>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</si>
  <si>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</si>
  <si>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</si>
  <si>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</si>
  <si>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</si>
  <si>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</si>
  <si>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</si>
  <si>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</si>
  <si>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</si>
  <si>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</si>
  <si>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</si>
  <si>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</si>
  <si>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</si>
  <si>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</si>
  <si>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</si>
  <si>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</si>
  <si>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</si>
  <si>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</si>
  <si>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</si>
  <si>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</si>
  <si>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</si>
  <si>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</si>
  <si>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</si>
  <si>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</si>
  <si>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</si>
  <si>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</si>
  <si>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</si>
  <si>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</si>
  <si>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</si>
  <si>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</si>
  <si>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</si>
  <si>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</si>
  <si>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</si>
  <si>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</si>
  <si>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</si>
  <si>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</si>
  <si>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</si>
  <si>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</si>
  <si>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</si>
  <si>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</si>
  <si>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</si>
  <si>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</si>
  <si>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</si>
  <si>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</si>
  <si>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</si>
  <si>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</si>
  <si>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</si>
  <si>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</si>
  <si>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</si>
  <si>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</si>
  <si>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</si>
  <si>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</si>
  <si>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</si>
  <si>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</si>
  <si>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</si>
  <si>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</si>
  <si>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</si>
  <si>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</si>
  <si>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</si>
  <si>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</si>
  <si>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</si>
  <si>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</si>
  <si>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</si>
  <si>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</si>
  <si>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</si>
  <si>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</si>
  <si>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</si>
  <si>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</si>
  <si>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</si>
  <si>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</si>
  <si>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</si>
  <si>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</si>
  <si>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</si>
  <si>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</si>
  <si>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</si>
  <si>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</si>
  <si>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</si>
  <si>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</si>
  <si>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</si>
  <si>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</si>
  <si>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</si>
  <si>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</si>
  <si>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</si>
  <si>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</si>
  <si>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</si>
  <si>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</si>
  <si>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</si>
  <si>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</si>
  <si>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</si>
  <si>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</si>
  <si>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</si>
  <si>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</si>
  <si>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</si>
  <si>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</si>
  <si>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</si>
  <si>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</si>
  <si>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</si>
  <si>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</si>
  <si>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</si>
  <si>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</si>
  <si>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</si>
  <si>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</si>
  <si>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</si>
  <si>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</si>
  <si>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</si>
  <si>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</si>
  <si>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</si>
  <si>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</si>
  <si>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</si>
  <si>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</si>
  <si>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</si>
  <si>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</si>
  <si>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</si>
  <si>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</si>
  <si>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</si>
  <si>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</si>
  <si>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</si>
  <si>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</si>
  <si>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</si>
  <si>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</si>
  <si>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</si>
  <si>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</si>
  <si>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</si>
  <si>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</si>
  <si>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</si>
  <si>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</si>
  <si>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</si>
  <si>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</si>
  <si>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</si>
  <si>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</si>
  <si>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</si>
  <si>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</si>
  <si>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</si>
  <si>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</si>
  <si>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</si>
  <si>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</si>
  <si>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</si>
  <si>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</si>
  <si>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</si>
  <si>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</si>
  <si>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</si>
  <si>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</si>
  <si>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</si>
  <si>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</si>
  <si>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</si>
  <si>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</si>
  <si>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</si>
  <si>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</si>
  <si>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</si>
  <si>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</si>
  <si>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</si>
  <si>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</si>
  <si>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</si>
  <si>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</si>
  <si>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</si>
  <si>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</si>
  <si>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</si>
  <si>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</si>
  <si>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</si>
  <si>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</si>
  <si>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</si>
  <si>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</si>
  <si>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</si>
  <si>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</si>
  <si>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</si>
  <si>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</si>
  <si>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</si>
  <si>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</si>
  <si>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</si>
  <si>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</si>
  <si>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</si>
  <si>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</si>
  <si>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</si>
  <si>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</si>
  <si>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</si>
  <si>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</si>
  <si>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</si>
  <si>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</si>
  <si>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</si>
  <si>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</si>
  <si>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</si>
  <si>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</si>
  <si>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</si>
  <si>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</si>
  <si>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</si>
  <si>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</si>
  <si>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</si>
  <si>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</si>
  <si>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</si>
  <si>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</si>
  <si>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</si>
  <si>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</si>
  <si>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</si>
  <si>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</si>
  <si>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</si>
  <si>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</si>
  <si>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</si>
  <si>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</si>
  <si>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</si>
  <si>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</si>
  <si>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</si>
  <si>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</si>
  <si>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</si>
  <si>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</si>
  <si>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</si>
  <si>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</si>
  <si>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</si>
  <si>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</si>
  <si>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</si>
  <si>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</si>
  <si>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</si>
  <si>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</si>
  <si>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</si>
  <si>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</si>
  <si>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</si>
  <si>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</si>
  <si>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</si>
  <si>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</si>
  <si>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</si>
  <si>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</si>
  <si>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</si>
  <si>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</si>
  <si>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</si>
  <si>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</si>
  <si>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</si>
  <si>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</si>
  <si>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</si>
  <si>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</si>
  <si>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</si>
  <si>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</si>
  <si>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</si>
  <si>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</si>
  <si>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</si>
  <si>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</si>
  <si>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</si>
  <si>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</si>
  <si>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</si>
  <si>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</si>
  <si>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</si>
  <si>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</si>
  <si>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</si>
  <si>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</si>
  <si>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</si>
  <si>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</si>
  <si>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</si>
  <si>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</si>
  <si>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</si>
  <si>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</si>
  <si>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</si>
  <si>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</si>
  <si>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</si>
  <si>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</si>
  <si>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</si>
  <si>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</si>
  <si>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</si>
  <si>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</si>
  <si>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</si>
  <si>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</si>
  <si>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</si>
  <si>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</si>
  <si>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</si>
  <si>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</si>
  <si>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</si>
  <si>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BILJEŠKE UZ GODIŠNJE FINANCIJSKE IZVJEŠTAJE (GFI)
Naziv izdavatelja:   PRIVREDNA BANKA D.D.
OIB:   02535697732
Izvještajno razdoblje: 1. siječnja 2018. - 31. prosinca 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</si>
  <si>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1. Promjene računovodstvenih politika</t>
  </si>
  <si>
    <t>Tijekom 2018. godine PBZ Grupa je uskladila računovodstvene politike s odredbama MSFI 9.</t>
  </si>
  <si>
    <t>2.  Podjela dionica</t>
  </si>
  <si>
    <t>Grupa u promatranom razdoblju nije izvršila podjelu dionica.</t>
  </si>
  <si>
    <t>3. Promjena vlasničke strukture</t>
  </si>
  <si>
    <t xml:space="preserve">U vlasničkoj strukturi Banke tijekom 2018. godine nije bilo promjena u učešću velikih dioničara. </t>
  </si>
  <si>
    <t>Na dan 31. prosinca 2018. godine struktura vlasništva Banke bila je:</t>
  </si>
  <si>
    <t xml:space="preserve">Intesa Sanpaolo Holding international </t>
  </si>
  <si>
    <t xml:space="preserve">manjinski dioničari </t>
  </si>
  <si>
    <t xml:space="preserve">trezorske dionice </t>
  </si>
  <si>
    <t>4.Pripajanja i spajanja</t>
  </si>
  <si>
    <t xml:space="preserve">Banka je dana 12. srpnja 2018. godine kupnjom 100%-tnog paketa dionica od matičnog društva </t>
  </si>
  <si>
    <t>Intesa Sanpaolo S.p.A. stekla cjelokupni vlasnički udio u Veneto banci d.d. Zagreb</t>
  </si>
  <si>
    <t xml:space="preserve">Tijekom listopada 2018. g. uspješno je provedena migracija odnosno pripajanje Veneto banke d.d. </t>
  </si>
  <si>
    <t>Hrvatska Privrednoj banci Zagreb d.d.</t>
  </si>
  <si>
    <t>Na dan 31. prosinca Grupu Privredne banke Zagreb čine:</t>
  </si>
  <si>
    <t>% udjela u vlasništvu</t>
  </si>
  <si>
    <t>PBZ Card d.o.o.</t>
  </si>
  <si>
    <t>PBZ Stambena štedionica d.d.</t>
  </si>
  <si>
    <t>PBZ Leasing d.o.o.</t>
  </si>
  <si>
    <t>PBZ Nekretnine d.o.o.</t>
  </si>
  <si>
    <t>Intesa Sanpaolo Banka d.d.</t>
  </si>
  <si>
    <t>PBZ Croatia osiguranje d.d.</t>
  </si>
  <si>
    <t xml:space="preserve">Banka Intesa Sanpaolo d.d. </t>
  </si>
  <si>
    <t xml:space="preserve">5. Neizvjesnost </t>
  </si>
  <si>
    <t xml:space="preserve">PBZ Grupa vrši osiguranje svojih plasmana odgovarajućim kolateralom. </t>
  </si>
  <si>
    <t>Kontinuirano mjesečno vrši klasifikaciju plasmana po rizičnosti i obračun rezervi u skladu sa MSFI 9.</t>
  </si>
  <si>
    <t>03269841</t>
  </si>
  <si>
    <t>080002817</t>
  </si>
  <si>
    <t>02535697732</t>
  </si>
  <si>
    <t>PRIVREDNA BANKA ZAGREB D.D.</t>
  </si>
  <si>
    <t>ZAGREB</t>
  </si>
  <si>
    <t>RADNIČKA 50</t>
  </si>
  <si>
    <t>pbz@pbz.hr</t>
  </si>
  <si>
    <t>Radnička cesta 44, 10000 Zagreb</t>
  </si>
  <si>
    <t>PBZ stambena štedionica d.d.</t>
  </si>
  <si>
    <t>03796540</t>
  </si>
  <si>
    <t>01423037</t>
  </si>
  <si>
    <t>Obala Kulina bana 9a, 71000 Sarajevo, Bosna i Hercegovina</t>
  </si>
  <si>
    <t>Banka Intesa Sanpaolo d.d.</t>
  </si>
  <si>
    <t>Pristaniška ulica 14, 6502 Koper</t>
  </si>
  <si>
    <t>Sandra Milković</t>
  </si>
  <si>
    <t>01/6361-992</t>
  </si>
  <si>
    <t>sandra.milkovic@pbz.hr</t>
  </si>
  <si>
    <t>KPMG d.o.o.</t>
  </si>
  <si>
    <t>Goran Horvat</t>
  </si>
  <si>
    <t>549300ZHFZ4CSK7VS460</t>
  </si>
  <si>
    <t>stanje na dan 31.12.2018</t>
  </si>
  <si>
    <t>u razdoblju 01.01.2018 do 31.12.2018</t>
  </si>
  <si>
    <t>HR</t>
  </si>
  <si>
    <t>Obveznik:Privredna banka Zagreb d.d.</t>
  </si>
  <si>
    <t>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</si>
</sst>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i/>
      <sz val="10"/>
      <name val="Arial"/>
      <family val="2"/>
      <charset val="238"/>
    </font>
    <font>
      <i/>
      <sz val="9"/>
      <name val="Arial"/>
      <family val="2"/>
      <charset val="238"/>
    </font>
    <font>
      <b/>
      <sz val="9"/>
      <color indexed="8"/>
      <name val="Arial"/>
      <family val="2"/>
      <charset val="238"/>
    </font>
    <font>
      <sz val="9"/>
      <color indexed="8"/>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64"/>
      </bottom>
      <diagonal/>
    </border>
  </borders>
  <cellStyleXfs count="7">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xf numFmtId="0" fontId="6" fillId="0" borderId="0">
      <alignment vertical="top"/>
    </xf>
    <xf numFmtId="0" fontId="1" fillId="0" borderId="0"/>
  </cellStyleXfs>
  <cellXfs count="278">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7"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7" borderId="10" xfId="0" applyNumberFormat="1" applyFont="1" applyFill="1" applyBorder="1" applyAlignment="1" applyProtection="1">
      <alignment horizontal="center" vertical="center"/>
    </xf>
    <xf numFmtId="0" fontId="20" fillId="8" borderId="2" xfId="0" applyFont="1" applyFill="1" applyBorder="1"/>
    <xf numFmtId="0" fontId="0" fillId="8" borderId="16" xfId="0" applyFill="1" applyBorder="1"/>
    <xf numFmtId="0" fontId="4" fillId="8" borderId="21" xfId="0" applyFont="1" applyFill="1" applyBorder="1" applyAlignment="1">
      <alignment vertical="center"/>
    </xf>
    <xf numFmtId="0" fontId="0" fillId="8" borderId="20" xfId="0" applyFill="1" applyBorder="1"/>
    <xf numFmtId="0" fontId="23" fillId="8" borderId="19" xfId="0" applyFont="1" applyFill="1" applyBorder="1"/>
    <xf numFmtId="0" fontId="23" fillId="8" borderId="20" xfId="0" applyFont="1" applyFill="1" applyBorder="1" applyAlignment="1">
      <alignment wrapText="1"/>
    </xf>
    <xf numFmtId="0" fontId="23" fillId="8" borderId="20" xfId="0" applyFont="1" applyFill="1" applyBorder="1"/>
    <xf numFmtId="0" fontId="3" fillId="8" borderId="0" xfId="0" applyFont="1" applyFill="1" applyBorder="1" applyAlignment="1">
      <alignment vertical="center"/>
    </xf>
    <xf numFmtId="0" fontId="3" fillId="8" borderId="0" xfId="0" applyFont="1" applyFill="1" applyBorder="1" applyAlignment="1">
      <alignment horizontal="center" vertical="center"/>
    </xf>
    <xf numFmtId="0" fontId="4" fillId="8" borderId="20" xfId="0" applyFont="1" applyFill="1" applyBorder="1" applyAlignment="1">
      <alignment horizontal="center" vertical="center"/>
    </xf>
    <xf numFmtId="0" fontId="23" fillId="8" borderId="19" xfId="0" applyFont="1" applyFill="1" applyBorder="1" applyAlignment="1">
      <alignment vertical="top"/>
    </xf>
    <xf numFmtId="0" fontId="4" fillId="8" borderId="20"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7"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7" borderId="11" xfId="0" applyNumberFormat="1" applyFont="1" applyFill="1" applyBorder="1" applyAlignment="1" applyProtection="1">
      <alignment horizontal="right" vertical="center" shrinkToFit="1"/>
    </xf>
    <xf numFmtId="3" fontId="17" fillId="7"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7"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7"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7" borderId="1" xfId="0" applyNumberFormat="1" applyFont="1" applyFill="1" applyBorder="1" applyAlignment="1" applyProtection="1">
      <alignment horizontal="right" vertical="center" shrinkToFit="1"/>
    </xf>
    <xf numFmtId="3" fontId="18" fillId="7"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5" borderId="1" xfId="0" applyNumberFormat="1" applyFont="1" applyFill="1" applyBorder="1" applyAlignment="1" applyProtection="1">
      <alignment horizontal="right" vertical="center" shrinkToFit="1"/>
    </xf>
    <xf numFmtId="3" fontId="16" fillId="5" borderId="1" xfId="0" applyNumberFormat="1" applyFont="1" applyFill="1" applyBorder="1" applyAlignment="1" applyProtection="1">
      <alignment horizontal="right" vertical="center" shrinkToFit="1"/>
      <protection locked="0"/>
    </xf>
    <xf numFmtId="0" fontId="23" fillId="8" borderId="0" xfId="0" applyFont="1" applyFill="1" applyBorder="1"/>
    <xf numFmtId="0" fontId="4" fillId="8" borderId="0" xfId="0" applyFont="1" applyFill="1" applyBorder="1" applyAlignment="1">
      <alignment horizontal="right" vertical="center" wrapText="1"/>
    </xf>
    <xf numFmtId="0" fontId="23" fillId="8" borderId="0" xfId="0" applyFont="1" applyFill="1" applyBorder="1" applyAlignment="1">
      <alignment vertical="top"/>
    </xf>
    <xf numFmtId="0" fontId="23" fillId="8" borderId="0" xfId="0" applyFont="1" applyFill="1" applyBorder="1" applyAlignment="1">
      <alignment vertical="top" wrapText="1"/>
    </xf>
    <xf numFmtId="0" fontId="4" fillId="8" borderId="0" xfId="0" applyFont="1" applyFill="1" applyBorder="1" applyAlignment="1">
      <alignment horizontal="center" vertical="center"/>
    </xf>
    <xf numFmtId="0" fontId="24" fillId="8" borderId="0" xfId="0" applyFont="1" applyFill="1" applyBorder="1" applyAlignment="1">
      <alignment vertical="center"/>
    </xf>
    <xf numFmtId="0" fontId="24" fillId="8" borderId="20" xfId="0" applyFont="1" applyFill="1" applyBorder="1" applyAlignment="1">
      <alignment vertical="center"/>
    </xf>
    <xf numFmtId="0" fontId="23" fillId="8" borderId="0" xfId="0" applyFont="1" applyFill="1" applyBorder="1" applyAlignment="1">
      <alignment vertical="center"/>
    </xf>
    <xf numFmtId="0" fontId="23" fillId="8" borderId="20" xfId="0" applyFont="1" applyFill="1" applyBorder="1" applyAlignment="1">
      <alignment vertical="center"/>
    </xf>
    <xf numFmtId="0" fontId="23" fillId="8" borderId="0" xfId="0" applyFont="1" applyFill="1" applyBorder="1" applyAlignment="1">
      <alignment wrapText="1"/>
    </xf>
    <xf numFmtId="0" fontId="23" fillId="8" borderId="19" xfId="0" applyFont="1" applyFill="1" applyBorder="1" applyAlignment="1">
      <alignment wrapText="1"/>
    </xf>
    <xf numFmtId="0" fontId="22" fillId="8" borderId="19"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20" xfId="0" applyFont="1" applyFill="1" applyBorder="1" applyAlignment="1">
      <alignment horizontal="center" vertical="center"/>
    </xf>
    <xf numFmtId="0" fontId="3" fillId="8" borderId="19" xfId="0" applyFont="1" applyFill="1" applyBorder="1" applyAlignment="1">
      <alignment vertical="center" wrapText="1"/>
    </xf>
    <xf numFmtId="0" fontId="3" fillId="8" borderId="0" xfId="0" applyFont="1" applyFill="1" applyBorder="1" applyAlignment="1">
      <alignment vertical="center" wrapText="1"/>
    </xf>
    <xf numFmtId="0" fontId="25" fillId="0" borderId="0" xfId="0" applyFont="1" applyFill="1"/>
    <xf numFmtId="0" fontId="3" fillId="8" borderId="0" xfId="0" applyFont="1" applyFill="1" applyBorder="1" applyAlignment="1">
      <alignment horizontal="right" vertical="center" wrapText="1"/>
    </xf>
    <xf numFmtId="14" fontId="3" fillId="10" borderId="0" xfId="0" applyNumberFormat="1" applyFont="1" applyFill="1" applyBorder="1" applyAlignment="1" applyProtection="1">
      <alignment horizontal="center" vertical="center"/>
      <protection locked="0"/>
    </xf>
    <xf numFmtId="14" fontId="3" fillId="11" borderId="0" xfId="0" applyNumberFormat="1" applyFont="1" applyFill="1" applyBorder="1" applyAlignment="1" applyProtection="1">
      <alignment horizontal="center" vertical="center"/>
      <protection locked="0"/>
    </xf>
    <xf numFmtId="0" fontId="0" fillId="12" borderId="0" xfId="0" applyFill="1"/>
    <xf numFmtId="0" fontId="26" fillId="8" borderId="0" xfId="0" applyFont="1" applyFill="1" applyBorder="1" applyAlignment="1"/>
    <xf numFmtId="0" fontId="27" fillId="8" borderId="0" xfId="0" applyFont="1" applyFill="1" applyBorder="1" applyAlignment="1">
      <alignment vertical="center"/>
    </xf>
    <xf numFmtId="0" fontId="28" fillId="8" borderId="20" xfId="0" applyFont="1" applyFill="1" applyBorder="1" applyAlignment="1">
      <alignment vertical="center"/>
    </xf>
    <xf numFmtId="0" fontId="30" fillId="8" borderId="0" xfId="0" applyFont="1" applyFill="1" applyBorder="1" applyAlignment="1">
      <alignment vertical="center"/>
    </xf>
    <xf numFmtId="0" fontId="31" fillId="8" borderId="0" xfId="0" applyFont="1" applyFill="1" applyBorder="1" applyAlignment="1">
      <alignment vertical="center"/>
    </xf>
    <xf numFmtId="0" fontId="29" fillId="8" borderId="20" xfId="0" applyFont="1" applyFill="1" applyBorder="1" applyAlignment="1">
      <alignment vertical="center"/>
    </xf>
    <xf numFmtId="0" fontId="26" fillId="8" borderId="20" xfId="0" applyFont="1" applyFill="1" applyBorder="1"/>
    <xf numFmtId="1" fontId="3" fillId="9" borderId="22" xfId="0" applyNumberFormat="1" applyFont="1" applyFill="1" applyBorder="1" applyAlignment="1" applyProtection="1">
      <alignment horizontal="center" vertical="center"/>
      <protection locked="0"/>
    </xf>
    <xf numFmtId="49" fontId="3" fillId="9"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0" fillId="0" borderId="0" xfId="0" applyNumberFormat="1" applyProtection="1">
      <protection locked="0"/>
    </xf>
    <xf numFmtId="0" fontId="3" fillId="9" borderId="5" xfId="0" applyFont="1" applyFill="1" applyBorder="1" applyAlignment="1" applyProtection="1">
      <alignment horizontal="center" vertical="center"/>
      <protection locked="0"/>
    </xf>
    <xf numFmtId="0" fontId="32" fillId="0" borderId="0" xfId="0" applyFont="1" applyFill="1" applyAlignment="1"/>
    <xf numFmtId="0" fontId="1" fillId="0" borderId="0" xfId="0" applyFont="1" applyFill="1" applyAlignment="1"/>
    <xf numFmtId="0" fontId="6" fillId="0" borderId="0" xfId="4" applyAlignment="1"/>
    <xf numFmtId="166" fontId="4" fillId="0" borderId="0" xfId="0" applyNumberFormat="1" applyFont="1" applyFill="1" applyAlignment="1"/>
    <xf numFmtId="0" fontId="6" fillId="0" borderId="0" xfId="5" applyAlignment="1"/>
    <xf numFmtId="0" fontId="23" fillId="0" borderId="0" xfId="0" applyFont="1"/>
    <xf numFmtId="0" fontId="33" fillId="0" borderId="0" xfId="0" applyFont="1" applyFill="1" applyAlignment="1">
      <alignment horizontal="center"/>
    </xf>
    <xf numFmtId="10" fontId="4" fillId="0" borderId="0" xfId="0" applyNumberFormat="1" applyFont="1" applyFill="1" applyAlignment="1">
      <alignment horizontal="center"/>
    </xf>
    <xf numFmtId="0" fontId="33" fillId="0" borderId="0" xfId="0" applyFont="1" applyFill="1" applyAlignment="1"/>
    <xf numFmtId="0" fontId="1" fillId="0" borderId="0" xfId="6" applyFont="1" applyFill="1" applyAlignment="1"/>
    <xf numFmtId="10" fontId="4" fillId="0" borderId="0" xfId="6" applyNumberFormat="1" applyFont="1" applyFill="1" applyAlignment="1">
      <alignment horizontal="center"/>
    </xf>
    <xf numFmtId="10" fontId="1" fillId="0" borderId="0" xfId="0" applyNumberFormat="1" applyFont="1" applyFill="1" applyAlignment="1"/>
    <xf numFmtId="0" fontId="1" fillId="0" borderId="0" xfId="5" applyFont="1" applyAlignment="1"/>
    <xf numFmtId="0" fontId="3" fillId="9" borderId="22" xfId="0" quotePrefix="1" applyFont="1" applyFill="1" applyBorder="1" applyAlignment="1" applyProtection="1">
      <alignment horizontal="center" vertical="center"/>
      <protection locked="0"/>
    </xf>
    <xf numFmtId="0" fontId="23" fillId="8" borderId="0" xfId="0" applyFont="1" applyFill="1" applyBorder="1"/>
    <xf numFmtId="0" fontId="4" fillId="8" borderId="19" xfId="0" applyFont="1" applyFill="1" applyBorder="1" applyAlignment="1">
      <alignment horizontal="right" vertical="center" wrapText="1"/>
    </xf>
    <xf numFmtId="0" fontId="4" fillId="8" borderId="0" xfId="0" applyFont="1" applyFill="1" applyBorder="1" applyAlignment="1">
      <alignment horizontal="right" vertical="center" wrapText="1"/>
    </xf>
    <xf numFmtId="0" fontId="23" fillId="9" borderId="4" xfId="0" applyFont="1" applyFill="1" applyBorder="1" applyAlignment="1" applyProtection="1">
      <alignment vertical="center"/>
      <protection locked="0"/>
    </xf>
    <xf numFmtId="0" fontId="23" fillId="9" borderId="3" xfId="0" applyFont="1" applyFill="1" applyBorder="1" applyAlignment="1" applyProtection="1">
      <alignment vertical="center"/>
      <protection locked="0"/>
    </xf>
    <xf numFmtId="0" fontId="23" fillId="9" borderId="5" xfId="0" applyFont="1" applyFill="1" applyBorder="1" applyAlignment="1" applyProtection="1">
      <alignment vertical="center"/>
      <protection locked="0"/>
    </xf>
    <xf numFmtId="0" fontId="4" fillId="8" borderId="2"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0" xfId="0" applyFont="1" applyFill="1" applyBorder="1" applyAlignment="1">
      <alignment vertical="center"/>
    </xf>
    <xf numFmtId="49" fontId="34" fillId="0" borderId="4" xfId="4" applyNumberFormat="1" applyFont="1" applyFill="1" applyBorder="1" applyAlignment="1" applyProtection="1">
      <alignment horizontal="left" vertical="center"/>
      <protection locked="0" hidden="1"/>
    </xf>
    <xf numFmtId="49" fontId="34" fillId="0" borderId="3" xfId="4" applyNumberFormat="1" applyFont="1" applyFill="1" applyBorder="1" applyAlignment="1" applyProtection="1">
      <alignment horizontal="left" vertical="center"/>
      <protection locked="0" hidden="1"/>
    </xf>
    <xf numFmtId="49" fontId="34" fillId="0" borderId="5" xfId="4" applyNumberFormat="1" applyFont="1" applyFill="1" applyBorder="1" applyAlignment="1" applyProtection="1">
      <alignment horizontal="left" vertical="center"/>
      <protection locked="0" hidden="1"/>
    </xf>
    <xf numFmtId="0" fontId="4" fillId="8" borderId="0" xfId="0" applyFont="1" applyFill="1" applyBorder="1" applyAlignment="1">
      <alignment horizontal="center" vertical="center"/>
    </xf>
    <xf numFmtId="0" fontId="4" fillId="8" borderId="20" xfId="0" applyFont="1" applyFill="1" applyBorder="1" applyAlignment="1">
      <alignment horizontal="center" vertical="center"/>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5" xfId="0" applyFont="1" applyFill="1" applyBorder="1" applyAlignment="1" applyProtection="1">
      <alignment horizontal="right" vertical="center"/>
      <protection locked="0"/>
    </xf>
    <xf numFmtId="0" fontId="23" fillId="8" borderId="0" xfId="0" applyFont="1" applyFill="1" applyBorder="1" applyAlignment="1">
      <alignment vertical="top" wrapText="1"/>
    </xf>
    <xf numFmtId="0" fontId="34" fillId="0" borderId="24" xfId="4" applyFont="1" applyFill="1" applyBorder="1" applyAlignment="1" applyProtection="1">
      <alignment horizontal="right" vertical="center"/>
      <protection locked="0" hidden="1"/>
    </xf>
    <xf numFmtId="0" fontId="35" fillId="0" borderId="3" xfId="4" applyFont="1" applyFill="1" applyBorder="1" applyAlignment="1" applyProtection="1">
      <protection locked="0"/>
    </xf>
    <xf numFmtId="0" fontId="35" fillId="0" borderId="5" xfId="4" applyFont="1" applyFill="1" applyBorder="1" applyAlignment="1" applyProtection="1">
      <protection locked="0"/>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3" fillId="8" borderId="0" xfId="0" applyFont="1" applyFill="1" applyBorder="1" applyProtection="1">
      <protection locked="0"/>
    </xf>
    <xf numFmtId="0" fontId="23" fillId="8" borderId="0" xfId="0" applyFont="1" applyFill="1" applyBorder="1" applyAlignment="1">
      <alignment vertical="top"/>
    </xf>
    <xf numFmtId="0" fontId="34" fillId="0" borderId="3" xfId="4" applyFont="1" applyFill="1" applyBorder="1" applyAlignment="1" applyProtection="1">
      <alignment horizontal="right" vertical="center"/>
      <protection locked="0" hidden="1"/>
    </xf>
    <xf numFmtId="0" fontId="34" fillId="0" borderId="5" xfId="4" applyFont="1" applyFill="1" applyBorder="1" applyAlignment="1" applyProtection="1">
      <alignment horizontal="right" vertical="center"/>
      <protection locked="0" hidden="1"/>
    </xf>
    <xf numFmtId="0" fontId="4" fillId="8" borderId="19" xfId="0" applyFont="1" applyFill="1" applyBorder="1" applyAlignment="1">
      <alignment horizontal="left" vertical="center"/>
    </xf>
    <xf numFmtId="0" fontId="4" fillId="8" borderId="0" xfId="0" applyFont="1" applyFill="1" applyBorder="1" applyAlignment="1">
      <alignment horizontal="left" vertical="center"/>
    </xf>
    <xf numFmtId="0" fontId="4" fillId="8" borderId="19" xfId="0" applyFont="1" applyFill="1" applyBorder="1" applyAlignment="1">
      <alignment horizontal="right" vertical="top" wrapText="1"/>
    </xf>
    <xf numFmtId="0" fontId="4" fillId="8" borderId="0" xfId="0" applyFont="1" applyFill="1" applyBorder="1" applyAlignment="1">
      <alignment horizontal="righ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4" fillId="8" borderId="19" xfId="0" applyFont="1" applyFill="1" applyBorder="1" applyAlignment="1">
      <alignment horizontal="right" vertical="center"/>
    </xf>
    <xf numFmtId="0" fontId="4" fillId="8" borderId="0" xfId="0" applyFont="1" applyFill="1" applyBorder="1" applyAlignment="1">
      <alignment horizontal="right" vertical="center"/>
    </xf>
    <xf numFmtId="0" fontId="23" fillId="9" borderId="4" xfId="0" applyFont="1" applyFill="1" applyBorder="1" applyProtection="1">
      <protection locked="0"/>
    </xf>
    <xf numFmtId="0" fontId="23" fillId="9" borderId="3" xfId="0" applyFont="1" applyFill="1" applyBorder="1" applyProtection="1">
      <protection locked="0"/>
    </xf>
    <xf numFmtId="0" fontId="23" fillId="9" borderId="5" xfId="0" applyFont="1" applyFill="1" applyBorder="1" applyProtection="1">
      <protection locked="0"/>
    </xf>
    <xf numFmtId="0" fontId="23" fillId="8" borderId="0" xfId="0" applyFont="1" applyFill="1" applyBorder="1" applyAlignment="1">
      <alignment vertical="center"/>
    </xf>
    <xf numFmtId="0" fontId="23" fillId="8" borderId="20" xfId="0" applyFont="1" applyFill="1" applyBorder="1" applyAlignment="1">
      <alignment vertical="center"/>
    </xf>
    <xf numFmtId="0" fontId="4" fillId="8" borderId="19" xfId="0" applyFont="1" applyFill="1" applyBorder="1" applyAlignment="1">
      <alignment horizontal="center" vertical="center"/>
    </xf>
    <xf numFmtId="0" fontId="24" fillId="8" borderId="0" xfId="0" applyFont="1" applyFill="1" applyBorder="1" applyAlignment="1">
      <alignment vertical="center"/>
    </xf>
    <xf numFmtId="0" fontId="29" fillId="8" borderId="0" xfId="0" applyFont="1" applyFill="1" applyBorder="1" applyAlignment="1">
      <alignment vertical="center"/>
    </xf>
    <xf numFmtId="0" fontId="29" fillId="8" borderId="20" xfId="0" applyFont="1" applyFill="1" applyBorder="1" applyAlignment="1">
      <alignment vertical="center"/>
    </xf>
    <xf numFmtId="0" fontId="4" fillId="8" borderId="20" xfId="0" applyFont="1" applyFill="1" applyBorder="1" applyAlignment="1">
      <alignment horizontal="right" vertical="center" wrapText="1"/>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1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20" xfId="0" applyFont="1" applyFill="1" applyBorder="1" applyAlignment="1">
      <alignment horizontal="center" vertical="center" wrapText="1"/>
    </xf>
    <xf numFmtId="1" fontId="34" fillId="0" borderId="4" xfId="4" applyNumberFormat="1" applyFont="1" applyFill="1" applyBorder="1" applyAlignment="1" applyProtection="1">
      <alignment horizontal="center" vertical="center"/>
      <protection locked="0" hidden="1"/>
    </xf>
    <xf numFmtId="1" fontId="34" fillId="0" borderId="5" xfId="4" applyNumberFormat="1" applyFont="1" applyFill="1" applyBorder="1" applyAlignment="1" applyProtection="1">
      <alignment horizontal="center" vertical="center"/>
      <protection locked="0" hidden="1"/>
    </xf>
    <xf numFmtId="0" fontId="34" fillId="0" borderId="4" xfId="4" applyFont="1" applyFill="1" applyBorder="1" applyAlignment="1" applyProtection="1">
      <alignment horizontal="left" vertical="center"/>
      <protection locked="0" hidden="1"/>
    </xf>
    <xf numFmtId="0" fontId="35" fillId="0" borderId="3" xfId="4" applyFont="1" applyFill="1" applyBorder="1" applyAlignment="1" applyProtection="1">
      <alignment horizontal="left" vertical="center"/>
      <protection locked="0"/>
    </xf>
    <xf numFmtId="0" fontId="35" fillId="0" borderId="23" xfId="4" applyFont="1" applyFill="1" applyBorder="1" applyAlignment="1" applyProtection="1">
      <alignment horizontal="left" vertical="center"/>
      <protection locked="0"/>
    </xf>
    <xf numFmtId="0" fontId="24" fillId="8" borderId="19" xfId="0" applyFont="1" applyFill="1" applyBorder="1" applyAlignment="1">
      <alignment vertical="center"/>
    </xf>
    <xf numFmtId="49" fontId="34" fillId="0" borderId="4" xfId="4" applyNumberFormat="1" applyFont="1" applyFill="1" applyBorder="1" applyAlignment="1" applyProtection="1">
      <alignment horizontal="center" vertical="center"/>
      <protection locked="0" hidden="1"/>
    </xf>
    <xf numFmtId="49" fontId="34" fillId="0" borderId="5" xfId="4" applyNumberFormat="1" applyFont="1" applyFill="1" applyBorder="1" applyAlignment="1" applyProtection="1">
      <alignment horizontal="center" vertical="center"/>
      <protection locked="0" hidden="1"/>
    </xf>
    <xf numFmtId="0" fontId="23" fillId="8" borderId="19" xfId="0" applyFont="1" applyFill="1" applyBorder="1" applyAlignment="1">
      <alignment wrapText="1"/>
    </xf>
    <xf numFmtId="0" fontId="23" fillId="8" borderId="0" xfId="0" applyFont="1" applyFill="1" applyBorder="1" applyAlignment="1">
      <alignment wrapText="1"/>
    </xf>
    <xf numFmtId="0" fontId="19" fillId="8" borderId="15" xfId="0" applyFont="1" applyFill="1" applyBorder="1" applyAlignment="1">
      <alignment vertical="center"/>
    </xf>
    <xf numFmtId="0" fontId="19" fillId="8" borderId="2" xfId="0" applyFont="1" applyFill="1" applyBorder="1" applyAlignment="1">
      <alignment vertical="center"/>
    </xf>
    <xf numFmtId="0" fontId="22" fillId="8" borderId="19" xfId="0" applyFont="1" applyFill="1" applyBorder="1" applyAlignment="1">
      <alignment horizontal="center" vertical="center"/>
    </xf>
    <xf numFmtId="0" fontId="22" fillId="8" borderId="0" xfId="0" applyFont="1" applyFill="1" applyBorder="1" applyAlignment="1">
      <alignment horizontal="center" vertical="center"/>
    </xf>
    <xf numFmtId="0" fontId="22" fillId="8" borderId="20" xfId="0" applyFont="1" applyFill="1" applyBorder="1" applyAlignment="1">
      <alignment horizontal="center" vertical="center"/>
    </xf>
    <xf numFmtId="0" fontId="3" fillId="8" borderId="19" xfId="0" applyFont="1" applyFill="1" applyBorder="1" applyAlignment="1">
      <alignment vertical="center" wrapText="1"/>
    </xf>
    <xf numFmtId="0" fontId="3" fillId="8" borderId="0" xfId="0" applyFont="1" applyFill="1" applyBorder="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8" borderId="0" xfId="0" applyFont="1" applyFill="1" applyBorder="1" applyAlignment="1">
      <alignment vertical="center" wrapText="1"/>
    </xf>
    <xf numFmtId="0" fontId="21" fillId="8" borderId="19" xfId="0" applyFont="1" applyFill="1" applyBorder="1" applyAlignment="1">
      <alignment horizontal="center" vertical="center" wrapText="1"/>
    </xf>
    <xf numFmtId="0" fontId="21" fillId="8" borderId="0" xfId="0" applyFont="1" applyFill="1" applyBorder="1" applyAlignment="1">
      <alignment horizontal="center" vertical="center" wrapText="1"/>
    </xf>
    <xf numFmtId="0" fontId="4" fillId="8" borderId="0" xfId="0" applyFont="1" applyFill="1" applyBorder="1" applyAlignment="1">
      <alignment horizontal="left" vertical="top" wrapText="1"/>
    </xf>
    <xf numFmtId="0" fontId="4" fillId="8" borderId="20" xfId="0" applyFont="1" applyFill="1" applyBorder="1" applyAlignment="1">
      <alignment horizontal="left" vertical="top" wrapText="1"/>
    </xf>
    <xf numFmtId="49" fontId="4" fillId="0"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7"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49" fontId="4" fillId="7" borderId="10"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0" xfId="0" applyNumberFormat="1" applyFont="1" applyBorder="1" applyAlignment="1" applyProtection="1">
      <alignment horizontal="left" vertical="center" wrapText="1" indent="1"/>
    </xf>
    <xf numFmtId="49" fontId="3" fillId="7" borderId="10" xfId="0" applyNumberFormat="1" applyFont="1" applyFill="1" applyBorder="1" applyAlignment="1" applyProtection="1">
      <alignment horizontal="left" vertical="center" wrapText="1" indent="1"/>
    </xf>
    <xf numFmtId="49" fontId="3" fillId="7" borderId="11" xfId="0" applyNumberFormat="1" applyFont="1" applyFill="1" applyBorder="1" applyAlignment="1" applyProtection="1">
      <alignment horizontal="left" vertical="center" wrapText="1"/>
    </xf>
    <xf numFmtId="49" fontId="4" fillId="7" borderId="11" xfId="0" applyNumberFormat="1" applyFont="1" applyFill="1" applyBorder="1" applyAlignment="1" applyProtection="1">
      <alignment horizontal="left" vertical="center" wrapTex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49" fontId="3" fillId="7" borderId="10"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3" fillId="7"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49" fontId="4" fillId="7"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49" fontId="3" fillId="7"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6" borderId="1" xfId="0" applyFont="1" applyFill="1" applyBorder="1" applyAlignment="1" applyProtection="1">
      <alignment horizontal="left" vertical="center" shrinkToFit="1"/>
    </xf>
    <xf numFmtId="0" fontId="4" fillId="6"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2"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4" fillId="7"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 xfId="0" applyFont="1" applyBorder="1" applyProtection="1"/>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Fill="1" applyBorder="1" applyAlignment="1">
      <alignment horizontal="left" wrapText="1"/>
    </xf>
  </cellXfs>
  <cellStyles count="7">
    <cellStyle name="Hyperlink 2" xfId="2"/>
    <cellStyle name="Normal 2" xfId="3"/>
    <cellStyle name="Normal_TFI-KI" xfId="4"/>
    <cellStyle name="Normal_TFI-KI 2" xfId="5"/>
    <cellStyle name="Normalno" xfId="0" builtinId="0"/>
    <cellStyle name="Normalno 2" xfId="6"/>
    <cellStyle name="Style 1" xfId="1"/>
  </cellStyles>
  <dxfs count="1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workbookViewId="0">
      <selection activeCell="A17" sqref="A17:J17"/>
    </sheetView>
  </sheetViews>
  <sheetFormatPr defaultRowHeight="12.75" x14ac:dyDescent="0.2"/>
  <cols>
    <col min="7" max="7" width="9.7109375" customWidth="1"/>
  </cols>
  <sheetData>
    <row r="1" spans="1:10" ht="15.75" x14ac:dyDescent="0.2">
      <c r="A1" s="180"/>
      <c r="B1" s="181"/>
      <c r="C1" s="181"/>
      <c r="D1" s="21"/>
      <c r="E1" s="21"/>
      <c r="F1" s="21"/>
      <c r="G1" s="21"/>
      <c r="H1" s="21"/>
      <c r="I1" s="21"/>
      <c r="J1" s="22"/>
    </row>
    <row r="2" spans="1:10" ht="14.45" customHeight="1" x14ac:dyDescent="0.2">
      <c r="A2" s="182" t="s">
        <v>252</v>
      </c>
      <c r="B2" s="183"/>
      <c r="C2" s="183"/>
      <c r="D2" s="183"/>
      <c r="E2" s="183"/>
      <c r="F2" s="183"/>
      <c r="G2" s="183"/>
      <c r="H2" s="183"/>
      <c r="I2" s="183"/>
      <c r="J2" s="184"/>
    </row>
    <row r="3" spans="1:10" ht="15" x14ac:dyDescent="0.2">
      <c r="A3" s="83"/>
      <c r="B3" s="84"/>
      <c r="C3" s="84"/>
      <c r="D3" s="84"/>
      <c r="E3" s="84"/>
      <c r="F3" s="84"/>
      <c r="G3" s="84"/>
      <c r="H3" s="84"/>
      <c r="I3" s="84"/>
      <c r="J3" s="85"/>
    </row>
    <row r="4" spans="1:10" ht="33.6" customHeight="1" x14ac:dyDescent="0.2">
      <c r="A4" s="185" t="s">
        <v>237</v>
      </c>
      <c r="B4" s="186"/>
      <c r="C4" s="186"/>
      <c r="D4" s="186"/>
      <c r="E4" s="187">
        <v>43101</v>
      </c>
      <c r="F4" s="188"/>
      <c r="G4" s="76" t="s">
        <v>0</v>
      </c>
      <c r="H4" s="187">
        <v>43465</v>
      </c>
      <c r="I4" s="188"/>
      <c r="J4" s="23"/>
    </row>
    <row r="5" spans="1:10" s="88" customFormat="1" ht="10.15" customHeight="1" x14ac:dyDescent="0.25">
      <c r="A5" s="189"/>
      <c r="B5" s="190"/>
      <c r="C5" s="190"/>
      <c r="D5" s="190"/>
      <c r="E5" s="190"/>
      <c r="F5" s="190"/>
      <c r="G5" s="190"/>
      <c r="H5" s="190"/>
      <c r="I5" s="190"/>
      <c r="J5" s="191"/>
    </row>
    <row r="6" spans="1:10" ht="20.45" customHeight="1" x14ac:dyDescent="0.2">
      <c r="A6" s="86"/>
      <c r="B6" s="89" t="s">
        <v>258</v>
      </c>
      <c r="C6" s="87"/>
      <c r="D6" s="87"/>
      <c r="E6" s="100">
        <v>2018</v>
      </c>
      <c r="F6" s="90"/>
      <c r="G6" s="76"/>
      <c r="H6" s="90"/>
      <c r="I6" s="90"/>
      <c r="J6" s="32"/>
    </row>
    <row r="7" spans="1:10" s="92" customFormat="1" ht="10.9" customHeight="1" x14ac:dyDescent="0.2">
      <c r="A7" s="86"/>
      <c r="B7" s="87"/>
      <c r="C7" s="87"/>
      <c r="D7" s="87"/>
      <c r="E7" s="91"/>
      <c r="F7" s="91"/>
      <c r="G7" s="76"/>
      <c r="H7" s="91"/>
      <c r="I7" s="91"/>
      <c r="J7" s="32"/>
    </row>
    <row r="8" spans="1:10" ht="37.9" customHeight="1" x14ac:dyDescent="0.2">
      <c r="A8" s="193" t="s">
        <v>259</v>
      </c>
      <c r="B8" s="194"/>
      <c r="C8" s="194"/>
      <c r="D8" s="194"/>
      <c r="E8" s="194"/>
      <c r="F8" s="194"/>
      <c r="G8" s="194"/>
      <c r="H8" s="194"/>
      <c r="I8" s="194"/>
      <c r="J8" s="24"/>
    </row>
    <row r="9" spans="1:10" ht="14.25" x14ac:dyDescent="0.2">
      <c r="A9" s="25"/>
      <c r="B9" s="72"/>
      <c r="C9" s="72"/>
      <c r="D9" s="72"/>
      <c r="E9" s="192"/>
      <c r="F9" s="192"/>
      <c r="G9" s="119"/>
      <c r="H9" s="119"/>
      <c r="I9" s="79"/>
      <c r="J9" s="80"/>
    </row>
    <row r="10" spans="1:10" ht="25.9" customHeight="1" x14ac:dyDescent="0.2">
      <c r="A10" s="153" t="s">
        <v>238</v>
      </c>
      <c r="B10" s="154"/>
      <c r="C10" s="176" t="s">
        <v>305</v>
      </c>
      <c r="D10" s="177"/>
      <c r="E10" s="82"/>
      <c r="F10" s="195" t="s">
        <v>260</v>
      </c>
      <c r="G10" s="196"/>
      <c r="H10" s="151" t="s">
        <v>327</v>
      </c>
      <c r="I10" s="152"/>
      <c r="J10" s="26"/>
    </row>
    <row r="11" spans="1:10" ht="15.6" customHeight="1" x14ac:dyDescent="0.2">
      <c r="A11" s="25"/>
      <c r="B11" s="72"/>
      <c r="C11" s="72"/>
      <c r="D11" s="72"/>
      <c r="E11" s="179"/>
      <c r="F11" s="179"/>
      <c r="G11" s="179"/>
      <c r="H11" s="179"/>
      <c r="I11" s="81"/>
      <c r="J11" s="26"/>
    </row>
    <row r="12" spans="1:10" ht="21" customHeight="1" x14ac:dyDescent="0.2">
      <c r="A12" s="120" t="s">
        <v>253</v>
      </c>
      <c r="B12" s="154"/>
      <c r="C12" s="176" t="s">
        <v>306</v>
      </c>
      <c r="D12" s="177"/>
      <c r="E12" s="178"/>
      <c r="F12" s="179"/>
      <c r="G12" s="179"/>
      <c r="H12" s="179"/>
      <c r="I12" s="81"/>
      <c r="J12" s="26"/>
    </row>
    <row r="13" spans="1:10" ht="10.9" customHeight="1" x14ac:dyDescent="0.2">
      <c r="A13" s="82"/>
      <c r="B13" s="81"/>
      <c r="C13" s="72"/>
      <c r="D13" s="72"/>
      <c r="E13" s="119"/>
      <c r="F13" s="119"/>
      <c r="G13" s="119"/>
      <c r="H13" s="119"/>
      <c r="I13" s="72"/>
      <c r="J13" s="27"/>
    </row>
    <row r="14" spans="1:10" ht="22.9" customHeight="1" x14ac:dyDescent="0.2">
      <c r="A14" s="120" t="s">
        <v>239</v>
      </c>
      <c r="B14" s="164"/>
      <c r="C14" s="176" t="s">
        <v>307</v>
      </c>
      <c r="D14" s="177"/>
      <c r="E14" s="175"/>
      <c r="F14" s="161"/>
      <c r="G14" s="73" t="s">
        <v>261</v>
      </c>
      <c r="H14" s="151" t="s">
        <v>324</v>
      </c>
      <c r="I14" s="152"/>
      <c r="J14" s="78"/>
    </row>
    <row r="15" spans="1:10" ht="14.45" customHeight="1" x14ac:dyDescent="0.2">
      <c r="A15" s="82"/>
      <c r="B15" s="81"/>
      <c r="C15" s="72"/>
      <c r="D15" s="72"/>
      <c r="E15" s="119"/>
      <c r="F15" s="119"/>
      <c r="G15" s="119"/>
      <c r="H15" s="119"/>
      <c r="I15" s="72"/>
      <c r="J15" s="27"/>
    </row>
    <row r="16" spans="1:10" ht="13.15" customHeight="1" x14ac:dyDescent="0.2">
      <c r="A16" s="120" t="s">
        <v>262</v>
      </c>
      <c r="B16" s="164"/>
      <c r="C16" s="165" t="s">
        <v>329</v>
      </c>
      <c r="D16" s="166"/>
      <c r="E16" s="77"/>
      <c r="F16" s="77"/>
      <c r="G16" s="77"/>
      <c r="H16" s="77"/>
      <c r="I16" s="77"/>
      <c r="J16" s="78"/>
    </row>
    <row r="17" spans="1:10" ht="14.45" customHeight="1" x14ac:dyDescent="0.2">
      <c r="A17" s="167"/>
      <c r="B17" s="168"/>
      <c r="C17" s="168"/>
      <c r="D17" s="168"/>
      <c r="E17" s="168"/>
      <c r="F17" s="168"/>
      <c r="G17" s="168"/>
      <c r="H17" s="168"/>
      <c r="I17" s="168"/>
      <c r="J17" s="169"/>
    </row>
    <row r="18" spans="1:10" x14ac:dyDescent="0.2">
      <c r="A18" s="153" t="s">
        <v>240</v>
      </c>
      <c r="B18" s="154"/>
      <c r="C18" s="140" t="s">
        <v>308</v>
      </c>
      <c r="D18" s="141"/>
      <c r="E18" s="141"/>
      <c r="F18" s="141"/>
      <c r="G18" s="141"/>
      <c r="H18" s="141"/>
      <c r="I18" s="141"/>
      <c r="J18" s="142"/>
    </row>
    <row r="19" spans="1:10" ht="14.25" x14ac:dyDescent="0.2">
      <c r="A19" s="25"/>
      <c r="B19" s="72"/>
      <c r="C19" s="74"/>
      <c r="D19" s="72"/>
      <c r="E19" s="119"/>
      <c r="F19" s="119"/>
      <c r="G19" s="119"/>
      <c r="H19" s="119"/>
      <c r="I19" s="72"/>
      <c r="J19" s="27"/>
    </row>
    <row r="20" spans="1:10" ht="14.25" x14ac:dyDescent="0.2">
      <c r="A20" s="153" t="s">
        <v>241</v>
      </c>
      <c r="B20" s="154"/>
      <c r="C20" s="170">
        <v>10000</v>
      </c>
      <c r="D20" s="171"/>
      <c r="E20" s="119"/>
      <c r="F20" s="119"/>
      <c r="G20" s="172" t="s">
        <v>309</v>
      </c>
      <c r="H20" s="173"/>
      <c r="I20" s="173"/>
      <c r="J20" s="174"/>
    </row>
    <row r="21" spans="1:10" ht="14.25" x14ac:dyDescent="0.2">
      <c r="A21" s="25"/>
      <c r="B21" s="72"/>
      <c r="C21" s="72"/>
      <c r="D21" s="72"/>
      <c r="E21" s="119"/>
      <c r="F21" s="119"/>
      <c r="G21" s="119"/>
      <c r="H21" s="119"/>
      <c r="I21" s="72"/>
      <c r="J21" s="27"/>
    </row>
    <row r="22" spans="1:10" x14ac:dyDescent="0.2">
      <c r="A22" s="153" t="s">
        <v>242</v>
      </c>
      <c r="B22" s="154"/>
      <c r="C22" s="140" t="s">
        <v>310</v>
      </c>
      <c r="D22" s="141"/>
      <c r="E22" s="141"/>
      <c r="F22" s="141"/>
      <c r="G22" s="141"/>
      <c r="H22" s="141"/>
      <c r="I22" s="141"/>
      <c r="J22" s="142"/>
    </row>
    <row r="23" spans="1:10" ht="14.25" x14ac:dyDescent="0.2">
      <c r="A23" s="25"/>
      <c r="B23" s="72"/>
      <c r="C23" s="72"/>
      <c r="D23" s="72"/>
      <c r="E23" s="119"/>
      <c r="F23" s="119"/>
      <c r="G23" s="119"/>
      <c r="H23" s="119"/>
      <c r="I23" s="72"/>
      <c r="J23" s="27"/>
    </row>
    <row r="24" spans="1:10" ht="14.25" x14ac:dyDescent="0.2">
      <c r="A24" s="153" t="s">
        <v>243</v>
      </c>
      <c r="B24" s="154"/>
      <c r="C24" s="155" t="s">
        <v>311</v>
      </c>
      <c r="D24" s="156"/>
      <c r="E24" s="156"/>
      <c r="F24" s="156"/>
      <c r="G24" s="156"/>
      <c r="H24" s="156"/>
      <c r="I24" s="156"/>
      <c r="J24" s="157"/>
    </row>
    <row r="25" spans="1:10" ht="14.25" x14ac:dyDescent="0.2">
      <c r="A25" s="25"/>
      <c r="B25" s="72"/>
      <c r="C25" s="74"/>
      <c r="D25" s="72"/>
      <c r="E25" s="119"/>
      <c r="F25" s="119"/>
      <c r="G25" s="119"/>
      <c r="H25" s="119"/>
      <c r="I25" s="72"/>
      <c r="J25" s="27"/>
    </row>
    <row r="26" spans="1:10" ht="14.25" x14ac:dyDescent="0.2">
      <c r="A26" s="153" t="s">
        <v>244</v>
      </c>
      <c r="B26" s="154"/>
      <c r="C26" s="155" t="s">
        <v>311</v>
      </c>
      <c r="D26" s="156"/>
      <c r="E26" s="156"/>
      <c r="F26" s="156"/>
      <c r="G26" s="156"/>
      <c r="H26" s="156"/>
      <c r="I26" s="156"/>
      <c r="J26" s="157"/>
    </row>
    <row r="27" spans="1:10" ht="13.9" customHeight="1" x14ac:dyDescent="0.2">
      <c r="A27" s="25"/>
      <c r="B27" s="72"/>
      <c r="C27" s="74"/>
      <c r="D27" s="72"/>
      <c r="E27" s="119"/>
      <c r="F27" s="119"/>
      <c r="G27" s="119"/>
      <c r="H27" s="119"/>
      <c r="I27" s="72"/>
      <c r="J27" s="27"/>
    </row>
    <row r="28" spans="1:10" ht="22.9" customHeight="1" x14ac:dyDescent="0.2">
      <c r="A28" s="120" t="s">
        <v>254</v>
      </c>
      <c r="B28" s="154"/>
      <c r="C28" s="36">
        <v>5278</v>
      </c>
      <c r="D28" s="28"/>
      <c r="E28" s="127"/>
      <c r="F28" s="127"/>
      <c r="G28" s="127"/>
      <c r="H28" s="127"/>
      <c r="I28" s="158"/>
      <c r="J28" s="159"/>
    </row>
    <row r="29" spans="1:10" ht="14.25" x14ac:dyDescent="0.2">
      <c r="A29" s="25"/>
      <c r="B29" s="72"/>
      <c r="C29" s="72"/>
      <c r="D29" s="72"/>
      <c r="E29" s="119"/>
      <c r="F29" s="119"/>
      <c r="G29" s="119"/>
      <c r="H29" s="119"/>
      <c r="I29" s="72"/>
      <c r="J29" s="27"/>
    </row>
    <row r="30" spans="1:10" ht="15" x14ac:dyDescent="0.2">
      <c r="A30" s="153" t="s">
        <v>245</v>
      </c>
      <c r="B30" s="154"/>
      <c r="C30" s="101" t="s">
        <v>265</v>
      </c>
      <c r="D30" s="160" t="s">
        <v>263</v>
      </c>
      <c r="E30" s="131"/>
      <c r="F30" s="131"/>
      <c r="G30" s="131"/>
      <c r="H30" s="93" t="s">
        <v>264</v>
      </c>
      <c r="I30" s="94" t="s">
        <v>265</v>
      </c>
      <c r="J30" s="95"/>
    </row>
    <row r="31" spans="1:10" x14ac:dyDescent="0.2">
      <c r="A31" s="153"/>
      <c r="B31" s="154"/>
      <c r="C31" s="29"/>
      <c r="D31" s="76"/>
      <c r="E31" s="161"/>
      <c r="F31" s="161"/>
      <c r="G31" s="161"/>
      <c r="H31" s="161"/>
      <c r="I31" s="162"/>
      <c r="J31" s="163"/>
    </row>
    <row r="32" spans="1:10" x14ac:dyDescent="0.2">
      <c r="A32" s="153" t="s">
        <v>255</v>
      </c>
      <c r="B32" s="154"/>
      <c r="C32" s="36" t="s">
        <v>268</v>
      </c>
      <c r="D32" s="160" t="s">
        <v>266</v>
      </c>
      <c r="E32" s="131"/>
      <c r="F32" s="131"/>
      <c r="G32" s="131"/>
      <c r="H32" s="96" t="s">
        <v>267</v>
      </c>
      <c r="I32" s="97" t="s">
        <v>268</v>
      </c>
      <c r="J32" s="98"/>
    </row>
    <row r="33" spans="1:10" ht="14.25" x14ac:dyDescent="0.2">
      <c r="A33" s="25"/>
      <c r="B33" s="72"/>
      <c r="C33" s="72"/>
      <c r="D33" s="72"/>
      <c r="E33" s="119"/>
      <c r="F33" s="119"/>
      <c r="G33" s="119"/>
      <c r="H33" s="119"/>
      <c r="I33" s="72"/>
      <c r="J33" s="27"/>
    </row>
    <row r="34" spans="1:10" x14ac:dyDescent="0.2">
      <c r="A34" s="160" t="s">
        <v>256</v>
      </c>
      <c r="B34" s="131"/>
      <c r="C34" s="131"/>
      <c r="D34" s="131"/>
      <c r="E34" s="131" t="s">
        <v>246</v>
      </c>
      <c r="F34" s="131"/>
      <c r="G34" s="131"/>
      <c r="H34" s="131"/>
      <c r="I34" s="131"/>
      <c r="J34" s="30" t="s">
        <v>247</v>
      </c>
    </row>
    <row r="35" spans="1:10" ht="14.25" x14ac:dyDescent="0.2">
      <c r="A35" s="25"/>
      <c r="B35" s="72"/>
      <c r="C35" s="72"/>
      <c r="D35" s="72"/>
      <c r="E35" s="119"/>
      <c r="F35" s="119"/>
      <c r="G35" s="119"/>
      <c r="H35" s="119"/>
      <c r="I35" s="72"/>
      <c r="J35" s="80"/>
    </row>
    <row r="36" spans="1:10" x14ac:dyDescent="0.2">
      <c r="A36" s="133" t="s">
        <v>295</v>
      </c>
      <c r="B36" s="134"/>
      <c r="C36" s="134"/>
      <c r="D36" s="135"/>
      <c r="E36" s="133" t="s">
        <v>312</v>
      </c>
      <c r="F36" s="134"/>
      <c r="G36" s="134"/>
      <c r="H36" s="134"/>
      <c r="I36" s="135"/>
      <c r="J36" s="104">
        <v>1406795</v>
      </c>
    </row>
    <row r="37" spans="1:10" ht="14.25" x14ac:dyDescent="0.2">
      <c r="A37" s="25"/>
      <c r="B37" s="72"/>
      <c r="C37" s="74"/>
      <c r="D37" s="136"/>
      <c r="E37" s="136"/>
      <c r="F37" s="136"/>
      <c r="G37" s="136"/>
      <c r="H37" s="136"/>
      <c r="I37" s="136"/>
      <c r="J37" s="27"/>
    </row>
    <row r="38" spans="1:10" x14ac:dyDescent="0.2">
      <c r="A38" s="133" t="s">
        <v>313</v>
      </c>
      <c r="B38" s="134"/>
      <c r="C38" s="134"/>
      <c r="D38" s="135"/>
      <c r="E38" s="133" t="s">
        <v>312</v>
      </c>
      <c r="F38" s="134"/>
      <c r="G38" s="134"/>
      <c r="H38" s="134"/>
      <c r="I38" s="135"/>
      <c r="J38" s="36">
        <v>1702785</v>
      </c>
    </row>
    <row r="39" spans="1:10" ht="14.25" x14ac:dyDescent="0.2">
      <c r="A39" s="25"/>
      <c r="B39" s="72"/>
      <c r="C39" s="74"/>
      <c r="D39" s="75"/>
      <c r="E39" s="136"/>
      <c r="F39" s="136"/>
      <c r="G39" s="136"/>
      <c r="H39" s="136"/>
      <c r="I39" s="81"/>
      <c r="J39" s="27"/>
    </row>
    <row r="40" spans="1:10" x14ac:dyDescent="0.2">
      <c r="A40" s="137" t="s">
        <v>297</v>
      </c>
      <c r="B40" s="138"/>
      <c r="C40" s="138"/>
      <c r="D40" s="139"/>
      <c r="E40" s="133" t="s">
        <v>312</v>
      </c>
      <c r="F40" s="134"/>
      <c r="G40" s="134"/>
      <c r="H40" s="134"/>
      <c r="I40" s="135"/>
      <c r="J40" s="118" t="s">
        <v>314</v>
      </c>
    </row>
    <row r="41" spans="1:10" ht="14.25" x14ac:dyDescent="0.2">
      <c r="A41" s="25"/>
      <c r="B41" s="72"/>
      <c r="C41" s="74"/>
      <c r="D41" s="75"/>
      <c r="E41" s="136"/>
      <c r="F41" s="136"/>
      <c r="G41" s="136"/>
      <c r="H41" s="136"/>
      <c r="I41" s="81"/>
      <c r="J41" s="27"/>
    </row>
    <row r="42" spans="1:10" x14ac:dyDescent="0.2">
      <c r="A42" s="137" t="s">
        <v>298</v>
      </c>
      <c r="B42" s="138"/>
      <c r="C42" s="138"/>
      <c r="D42" s="139"/>
      <c r="E42" s="133" t="s">
        <v>312</v>
      </c>
      <c r="F42" s="134"/>
      <c r="G42" s="134"/>
      <c r="H42" s="134"/>
      <c r="I42" s="135"/>
      <c r="J42" s="118" t="s">
        <v>315</v>
      </c>
    </row>
    <row r="43" spans="1:10" ht="14.25" x14ac:dyDescent="0.2">
      <c r="A43" s="31"/>
      <c r="B43" s="74"/>
      <c r="C43" s="144"/>
      <c r="D43" s="144"/>
      <c r="E43" s="119"/>
      <c r="F43" s="119"/>
      <c r="G43" s="144"/>
      <c r="H43" s="144"/>
      <c r="I43" s="144"/>
      <c r="J43" s="27"/>
    </row>
    <row r="44" spans="1:10" x14ac:dyDescent="0.2">
      <c r="A44" s="137" t="s">
        <v>299</v>
      </c>
      <c r="B44" s="145"/>
      <c r="C44" s="145"/>
      <c r="D44" s="146"/>
      <c r="E44" s="133" t="s">
        <v>316</v>
      </c>
      <c r="F44" s="134"/>
      <c r="G44" s="134"/>
      <c r="H44" s="134"/>
      <c r="I44" s="135"/>
      <c r="J44" s="36">
        <v>4200720670007</v>
      </c>
    </row>
    <row r="45" spans="1:10" ht="14.25" x14ac:dyDescent="0.2">
      <c r="A45" s="31"/>
      <c r="B45" s="74"/>
      <c r="C45" s="74"/>
      <c r="D45" s="72"/>
      <c r="E45" s="143"/>
      <c r="F45" s="143"/>
      <c r="G45" s="144"/>
      <c r="H45" s="144"/>
      <c r="I45" s="72"/>
      <c r="J45" s="27"/>
    </row>
    <row r="46" spans="1:10" x14ac:dyDescent="0.2">
      <c r="A46" s="137" t="s">
        <v>317</v>
      </c>
      <c r="B46" s="138"/>
      <c r="C46" s="138"/>
      <c r="D46" s="139"/>
      <c r="E46" s="133" t="s">
        <v>318</v>
      </c>
      <c r="F46" s="134"/>
      <c r="G46" s="134"/>
      <c r="H46" s="134"/>
      <c r="I46" s="135"/>
      <c r="J46" s="36">
        <v>5092221000</v>
      </c>
    </row>
    <row r="47" spans="1:10" ht="14.25" x14ac:dyDescent="0.2">
      <c r="A47" s="31"/>
      <c r="B47" s="74"/>
      <c r="C47" s="74"/>
      <c r="D47" s="72"/>
      <c r="E47" s="119"/>
      <c r="F47" s="119"/>
      <c r="G47" s="144"/>
      <c r="H47" s="144"/>
      <c r="I47" s="72"/>
      <c r="J47" s="99" t="s">
        <v>269</v>
      </c>
    </row>
    <row r="48" spans="1:10" ht="14.25" x14ac:dyDescent="0.2">
      <c r="A48" s="31"/>
      <c r="B48" s="74"/>
      <c r="C48" s="74"/>
      <c r="D48" s="72"/>
      <c r="E48" s="119"/>
      <c r="F48" s="119"/>
      <c r="G48" s="144"/>
      <c r="H48" s="144"/>
      <c r="I48" s="72"/>
      <c r="J48" s="99" t="s">
        <v>270</v>
      </c>
    </row>
    <row r="49" spans="1:10" ht="23.25" customHeight="1" x14ac:dyDescent="0.2">
      <c r="A49" s="149" t="s">
        <v>248</v>
      </c>
      <c r="B49" s="150"/>
      <c r="C49" s="151" t="s">
        <v>270</v>
      </c>
      <c r="D49" s="152"/>
      <c r="E49" s="147" t="s">
        <v>271</v>
      </c>
      <c r="F49" s="148"/>
      <c r="G49" s="140"/>
      <c r="H49" s="141"/>
      <c r="I49" s="141"/>
      <c r="J49" s="142"/>
    </row>
    <row r="50" spans="1:10" ht="14.25" x14ac:dyDescent="0.2">
      <c r="A50" s="31"/>
      <c r="B50" s="74"/>
      <c r="C50" s="144"/>
      <c r="D50" s="144"/>
      <c r="E50" s="119"/>
      <c r="F50" s="119"/>
      <c r="G50" s="125" t="s">
        <v>272</v>
      </c>
      <c r="H50" s="125"/>
      <c r="I50" s="125"/>
      <c r="J50" s="32"/>
    </row>
    <row r="51" spans="1:10" ht="13.9" customHeight="1" x14ac:dyDescent="0.2">
      <c r="A51" s="120" t="s">
        <v>249</v>
      </c>
      <c r="B51" s="121"/>
      <c r="C51" s="140" t="s">
        <v>319</v>
      </c>
      <c r="D51" s="141"/>
      <c r="E51" s="141"/>
      <c r="F51" s="141"/>
      <c r="G51" s="141"/>
      <c r="H51" s="141"/>
      <c r="I51" s="141"/>
      <c r="J51" s="142"/>
    </row>
    <row r="52" spans="1:10" ht="14.25" x14ac:dyDescent="0.2">
      <c r="A52" s="25"/>
      <c r="B52" s="72"/>
      <c r="C52" s="127" t="s">
        <v>250</v>
      </c>
      <c r="D52" s="127"/>
      <c r="E52" s="127"/>
      <c r="F52" s="127"/>
      <c r="G52" s="127"/>
      <c r="H52" s="127"/>
      <c r="I52" s="127"/>
      <c r="J52" s="27"/>
    </row>
    <row r="53" spans="1:10" ht="14.25" x14ac:dyDescent="0.2">
      <c r="A53" s="120" t="s">
        <v>251</v>
      </c>
      <c r="B53" s="121"/>
      <c r="C53" s="128" t="s">
        <v>320</v>
      </c>
      <c r="D53" s="129"/>
      <c r="E53" s="130"/>
      <c r="F53" s="119"/>
      <c r="G53" s="119"/>
      <c r="H53" s="131"/>
      <c r="I53" s="131"/>
      <c r="J53" s="132"/>
    </row>
    <row r="54" spans="1:10" ht="14.25" x14ac:dyDescent="0.2">
      <c r="A54" s="25"/>
      <c r="B54" s="72"/>
      <c r="C54" s="74"/>
      <c r="D54" s="72"/>
      <c r="E54" s="119"/>
      <c r="F54" s="119"/>
      <c r="G54" s="119"/>
      <c r="H54" s="119"/>
      <c r="I54" s="72"/>
      <c r="J54" s="27"/>
    </row>
    <row r="55" spans="1:10" ht="14.45" customHeight="1" x14ac:dyDescent="0.2">
      <c r="A55" s="120" t="s">
        <v>243</v>
      </c>
      <c r="B55" s="121"/>
      <c r="C55" s="122" t="s">
        <v>321</v>
      </c>
      <c r="D55" s="123"/>
      <c r="E55" s="123"/>
      <c r="F55" s="123"/>
      <c r="G55" s="123"/>
      <c r="H55" s="123"/>
      <c r="I55" s="123"/>
      <c r="J55" s="124"/>
    </row>
    <row r="56" spans="1:10" ht="14.25" x14ac:dyDescent="0.2">
      <c r="A56" s="25"/>
      <c r="B56" s="72"/>
      <c r="C56" s="72"/>
      <c r="D56" s="72"/>
      <c r="E56" s="119"/>
      <c r="F56" s="119"/>
      <c r="G56" s="119"/>
      <c r="H56" s="119"/>
      <c r="I56" s="72"/>
      <c r="J56" s="27"/>
    </row>
    <row r="57" spans="1:10" ht="14.25" x14ac:dyDescent="0.2">
      <c r="A57" s="120" t="s">
        <v>273</v>
      </c>
      <c r="B57" s="121"/>
      <c r="C57" s="122" t="s">
        <v>322</v>
      </c>
      <c r="D57" s="123"/>
      <c r="E57" s="123"/>
      <c r="F57" s="123"/>
      <c r="G57" s="123"/>
      <c r="H57" s="123"/>
      <c r="I57" s="123"/>
      <c r="J57" s="124"/>
    </row>
    <row r="58" spans="1:10" ht="14.45" customHeight="1" x14ac:dyDescent="0.2">
      <c r="A58" s="25"/>
      <c r="B58" s="72"/>
      <c r="C58" s="125" t="s">
        <v>274</v>
      </c>
      <c r="D58" s="125"/>
      <c r="E58" s="125"/>
      <c r="F58" s="125"/>
      <c r="G58" s="72"/>
      <c r="H58" s="72"/>
      <c r="I58" s="72"/>
      <c r="J58" s="27"/>
    </row>
    <row r="59" spans="1:10" ht="14.25" x14ac:dyDescent="0.2">
      <c r="A59" s="120" t="s">
        <v>275</v>
      </c>
      <c r="B59" s="121"/>
      <c r="C59" s="122" t="s">
        <v>323</v>
      </c>
      <c r="D59" s="123"/>
      <c r="E59" s="123"/>
      <c r="F59" s="123"/>
      <c r="G59" s="123"/>
      <c r="H59" s="123"/>
      <c r="I59" s="123"/>
      <c r="J59" s="124"/>
    </row>
    <row r="60" spans="1:10" ht="14.45" customHeight="1" x14ac:dyDescent="0.2">
      <c r="A60" s="33"/>
      <c r="B60" s="34"/>
      <c r="C60" s="126" t="s">
        <v>276</v>
      </c>
      <c r="D60" s="126"/>
      <c r="E60" s="126"/>
      <c r="F60" s="126"/>
      <c r="G60" s="126"/>
      <c r="H60" s="34"/>
      <c r="I60" s="34"/>
      <c r="J60" s="35"/>
    </row>
    <row r="67" ht="27" customHeight="1" x14ac:dyDescent="0.2"/>
    <row r="71" ht="38.450000000000003" customHeight="1" x14ac:dyDescent="0.2"/>
  </sheetData>
  <sheetProtection password="CA29" sheet="1" objects="1" scenarios="1"/>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61" zoomScale="110" zoomScaleNormal="100" workbookViewId="0">
      <selection activeCell="H74" sqref="H74"/>
    </sheetView>
  </sheetViews>
  <sheetFormatPr defaultColWidth="8.85546875" defaultRowHeight="12.75" x14ac:dyDescent="0.2"/>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x14ac:dyDescent="0.2">
      <c r="A1" s="206" t="s">
        <v>1</v>
      </c>
      <c r="B1" s="207"/>
      <c r="C1" s="207"/>
      <c r="D1" s="207"/>
      <c r="E1" s="207"/>
      <c r="F1" s="207"/>
      <c r="G1" s="207"/>
      <c r="H1" s="207"/>
    </row>
    <row r="2" spans="1:9" x14ac:dyDescent="0.2">
      <c r="A2" s="208" t="s">
        <v>325</v>
      </c>
      <c r="B2" s="209"/>
      <c r="C2" s="209"/>
      <c r="D2" s="209"/>
      <c r="E2" s="209"/>
      <c r="F2" s="209"/>
      <c r="G2" s="209"/>
      <c r="H2" s="209"/>
    </row>
    <row r="3" spans="1:9" x14ac:dyDescent="0.2">
      <c r="A3" s="219" t="s">
        <v>12</v>
      </c>
      <c r="B3" s="220"/>
      <c r="C3" s="220"/>
      <c r="D3" s="220"/>
      <c r="E3" s="220"/>
      <c r="F3" s="220"/>
      <c r="G3" s="220"/>
      <c r="H3" s="220"/>
      <c r="I3" s="221"/>
    </row>
    <row r="4" spans="1:9" x14ac:dyDescent="0.2">
      <c r="A4" s="216" t="s">
        <v>328</v>
      </c>
      <c r="B4" s="217"/>
      <c r="C4" s="217"/>
      <c r="D4" s="217"/>
      <c r="E4" s="217"/>
      <c r="F4" s="217"/>
      <c r="G4" s="217"/>
      <c r="H4" s="217"/>
      <c r="I4" s="218"/>
    </row>
    <row r="5" spans="1:9" ht="45.75" thickBot="1" x14ac:dyDescent="0.25">
      <c r="A5" s="213" t="s">
        <v>2</v>
      </c>
      <c r="B5" s="214"/>
      <c r="C5" s="214"/>
      <c r="D5" s="214"/>
      <c r="E5" s="214"/>
      <c r="F5" s="215"/>
      <c r="G5" s="17" t="s">
        <v>4</v>
      </c>
      <c r="H5" s="38" t="s">
        <v>227</v>
      </c>
      <c r="I5" s="39" t="s">
        <v>226</v>
      </c>
    </row>
    <row r="6" spans="1:9" x14ac:dyDescent="0.2">
      <c r="A6" s="210">
        <v>1</v>
      </c>
      <c r="B6" s="211"/>
      <c r="C6" s="211"/>
      <c r="D6" s="211"/>
      <c r="E6" s="211"/>
      <c r="F6" s="212"/>
      <c r="G6" s="18">
        <v>2</v>
      </c>
      <c r="H6" s="19">
        <v>3</v>
      </c>
      <c r="I6" s="19">
        <v>4</v>
      </c>
    </row>
    <row r="7" spans="1:9" x14ac:dyDescent="0.2">
      <c r="A7" s="199"/>
      <c r="B7" s="199"/>
      <c r="C7" s="199"/>
      <c r="D7" s="199"/>
      <c r="E7" s="199"/>
      <c r="F7" s="199"/>
      <c r="G7" s="199"/>
      <c r="H7" s="199"/>
      <c r="I7" s="200"/>
    </row>
    <row r="8" spans="1:9" x14ac:dyDescent="0.2">
      <c r="A8" s="201" t="s">
        <v>14</v>
      </c>
      <c r="B8" s="202"/>
      <c r="C8" s="202"/>
      <c r="D8" s="202"/>
      <c r="E8" s="202"/>
      <c r="F8" s="202"/>
      <c r="G8" s="202"/>
      <c r="H8" s="202"/>
      <c r="I8" s="202"/>
    </row>
    <row r="9" spans="1:9" ht="28.5" customHeight="1" x14ac:dyDescent="0.2">
      <c r="A9" s="203" t="s">
        <v>22</v>
      </c>
      <c r="B9" s="203"/>
      <c r="C9" s="203"/>
      <c r="D9" s="203"/>
      <c r="E9" s="203"/>
      <c r="F9" s="203"/>
      <c r="G9" s="20">
        <v>1</v>
      </c>
      <c r="H9" s="40">
        <f>H10+H11+H12</f>
        <v>17363833273</v>
      </c>
      <c r="I9" s="40">
        <f>I10+I11+I12</f>
        <v>16008104111</v>
      </c>
    </row>
    <row r="10" spans="1:9" x14ac:dyDescent="0.2">
      <c r="A10" s="204" t="s">
        <v>23</v>
      </c>
      <c r="B10" s="204"/>
      <c r="C10" s="204"/>
      <c r="D10" s="204"/>
      <c r="E10" s="204"/>
      <c r="F10" s="204"/>
      <c r="G10" s="12">
        <v>2</v>
      </c>
      <c r="H10" s="41">
        <v>2610626838</v>
      </c>
      <c r="I10" s="41">
        <v>3218746238</v>
      </c>
    </row>
    <row r="11" spans="1:9" x14ac:dyDescent="0.2">
      <c r="A11" s="204" t="s">
        <v>24</v>
      </c>
      <c r="B11" s="204"/>
      <c r="C11" s="204"/>
      <c r="D11" s="204"/>
      <c r="E11" s="204"/>
      <c r="F11" s="204"/>
      <c r="G11" s="12">
        <v>3</v>
      </c>
      <c r="H11" s="41">
        <v>11961254022</v>
      </c>
      <c r="I11" s="41">
        <v>9678383932</v>
      </c>
    </row>
    <row r="12" spans="1:9" x14ac:dyDescent="0.2">
      <c r="A12" s="197" t="s">
        <v>25</v>
      </c>
      <c r="B12" s="197"/>
      <c r="C12" s="197"/>
      <c r="D12" s="197"/>
      <c r="E12" s="197"/>
      <c r="F12" s="197"/>
      <c r="G12" s="12">
        <v>4</v>
      </c>
      <c r="H12" s="41">
        <v>2791952413</v>
      </c>
      <c r="I12" s="41">
        <v>3110973941</v>
      </c>
    </row>
    <row r="13" spans="1:9" x14ac:dyDescent="0.2">
      <c r="A13" s="205" t="s">
        <v>26</v>
      </c>
      <c r="B13" s="205"/>
      <c r="C13" s="205"/>
      <c r="D13" s="205"/>
      <c r="E13" s="205"/>
      <c r="F13" s="205"/>
      <c r="G13" s="20">
        <v>5</v>
      </c>
      <c r="H13" s="40">
        <f>H14+H15+H16+H17</f>
        <v>554016377</v>
      </c>
      <c r="I13" s="40">
        <f>I14+I15+I16+I17</f>
        <v>829984743</v>
      </c>
    </row>
    <row r="14" spans="1:9" x14ac:dyDescent="0.2">
      <c r="A14" s="198" t="s">
        <v>27</v>
      </c>
      <c r="B14" s="198"/>
      <c r="C14" s="198"/>
      <c r="D14" s="198"/>
      <c r="E14" s="198"/>
      <c r="F14" s="198"/>
      <c r="G14" s="12">
        <v>6</v>
      </c>
      <c r="H14" s="41">
        <v>3459140</v>
      </c>
      <c r="I14" s="41">
        <v>2115793</v>
      </c>
    </row>
    <row r="15" spans="1:9" x14ac:dyDescent="0.2">
      <c r="A15" s="198" t="s">
        <v>28</v>
      </c>
      <c r="B15" s="198"/>
      <c r="C15" s="198"/>
      <c r="D15" s="198"/>
      <c r="E15" s="198"/>
      <c r="F15" s="198"/>
      <c r="G15" s="12">
        <v>7</v>
      </c>
      <c r="H15" s="41">
        <v>0</v>
      </c>
      <c r="I15" s="41">
        <v>0</v>
      </c>
    </row>
    <row r="16" spans="1:9" x14ac:dyDescent="0.2">
      <c r="A16" s="198" t="s">
        <v>29</v>
      </c>
      <c r="B16" s="198"/>
      <c r="C16" s="198"/>
      <c r="D16" s="198"/>
      <c r="E16" s="198"/>
      <c r="F16" s="198"/>
      <c r="G16" s="12">
        <v>8</v>
      </c>
      <c r="H16" s="41">
        <v>550557237</v>
      </c>
      <c r="I16" s="41">
        <v>827868950</v>
      </c>
    </row>
    <row r="17" spans="1:9" x14ac:dyDescent="0.2">
      <c r="A17" s="198" t="s">
        <v>30</v>
      </c>
      <c r="B17" s="198"/>
      <c r="C17" s="198"/>
      <c r="D17" s="198"/>
      <c r="E17" s="198"/>
      <c r="F17" s="198"/>
      <c r="G17" s="12">
        <v>9</v>
      </c>
      <c r="H17" s="41">
        <v>0</v>
      </c>
      <c r="I17" s="41">
        <v>0</v>
      </c>
    </row>
    <row r="18" spans="1:9" ht="25.9" customHeight="1" x14ac:dyDescent="0.2">
      <c r="A18" s="205" t="s">
        <v>31</v>
      </c>
      <c r="B18" s="205"/>
      <c r="C18" s="205"/>
      <c r="D18" s="205"/>
      <c r="E18" s="205"/>
      <c r="F18" s="205"/>
      <c r="G18" s="20">
        <v>10</v>
      </c>
      <c r="H18" s="40">
        <f>H19+H20+H21</f>
        <v>0</v>
      </c>
      <c r="I18" s="40">
        <f>I19+I20+I21</f>
        <v>58955445</v>
      </c>
    </row>
    <row r="19" spans="1:9" x14ac:dyDescent="0.2">
      <c r="A19" s="198" t="s">
        <v>28</v>
      </c>
      <c r="B19" s="198"/>
      <c r="C19" s="198"/>
      <c r="D19" s="198"/>
      <c r="E19" s="198"/>
      <c r="F19" s="198"/>
      <c r="G19" s="12">
        <v>11</v>
      </c>
      <c r="H19" s="41">
        <v>0</v>
      </c>
      <c r="I19" s="41">
        <v>52408661</v>
      </c>
    </row>
    <row r="20" spans="1:9" x14ac:dyDescent="0.2">
      <c r="A20" s="198" t="s">
        <v>29</v>
      </c>
      <c r="B20" s="198"/>
      <c r="C20" s="198"/>
      <c r="D20" s="198"/>
      <c r="E20" s="198"/>
      <c r="F20" s="198"/>
      <c r="G20" s="12">
        <v>12</v>
      </c>
      <c r="H20" s="41">
        <v>0</v>
      </c>
      <c r="I20" s="41">
        <v>0</v>
      </c>
    </row>
    <row r="21" spans="1:9" x14ac:dyDescent="0.2">
      <c r="A21" s="198" t="s">
        <v>30</v>
      </c>
      <c r="B21" s="198"/>
      <c r="C21" s="198"/>
      <c r="D21" s="198"/>
      <c r="E21" s="198"/>
      <c r="F21" s="198"/>
      <c r="G21" s="12">
        <v>13</v>
      </c>
      <c r="H21" s="41">
        <v>0</v>
      </c>
      <c r="I21" s="41">
        <v>6546784</v>
      </c>
    </row>
    <row r="22" spans="1:9" x14ac:dyDescent="0.2">
      <c r="A22" s="205" t="s">
        <v>32</v>
      </c>
      <c r="B22" s="205"/>
      <c r="C22" s="205"/>
      <c r="D22" s="205"/>
      <c r="E22" s="205"/>
      <c r="F22" s="205"/>
      <c r="G22" s="20">
        <v>14</v>
      </c>
      <c r="H22" s="40">
        <f>H23+H24</f>
        <v>1662040796</v>
      </c>
      <c r="I22" s="40">
        <f>I23+I24</f>
        <v>0</v>
      </c>
    </row>
    <row r="23" spans="1:9" x14ac:dyDescent="0.2">
      <c r="A23" s="198" t="s">
        <v>29</v>
      </c>
      <c r="B23" s="198"/>
      <c r="C23" s="198"/>
      <c r="D23" s="198"/>
      <c r="E23" s="198"/>
      <c r="F23" s="198"/>
      <c r="G23" s="12">
        <v>15</v>
      </c>
      <c r="H23" s="41">
        <v>1662040796</v>
      </c>
      <c r="I23" s="41">
        <v>0</v>
      </c>
    </row>
    <row r="24" spans="1:9" x14ac:dyDescent="0.2">
      <c r="A24" s="198" t="s">
        <v>30</v>
      </c>
      <c r="B24" s="198"/>
      <c r="C24" s="198"/>
      <c r="D24" s="198"/>
      <c r="E24" s="198"/>
      <c r="F24" s="198"/>
      <c r="G24" s="12">
        <v>16</v>
      </c>
      <c r="H24" s="41">
        <v>0</v>
      </c>
      <c r="I24" s="41">
        <v>0</v>
      </c>
    </row>
    <row r="25" spans="1:9" ht="25.9" customHeight="1" x14ac:dyDescent="0.2">
      <c r="A25" s="205" t="s">
        <v>33</v>
      </c>
      <c r="B25" s="205"/>
      <c r="C25" s="205"/>
      <c r="D25" s="205"/>
      <c r="E25" s="205"/>
      <c r="F25" s="205"/>
      <c r="G25" s="20">
        <v>17</v>
      </c>
      <c r="H25" s="40">
        <f>H26+H27+H28</f>
        <v>7667607678</v>
      </c>
      <c r="I25" s="40">
        <f>I26+I27+I28</f>
        <v>9963292571</v>
      </c>
    </row>
    <row r="26" spans="1:9" x14ac:dyDescent="0.2">
      <c r="A26" s="198" t="s">
        <v>28</v>
      </c>
      <c r="B26" s="198"/>
      <c r="C26" s="198"/>
      <c r="D26" s="198"/>
      <c r="E26" s="198"/>
      <c r="F26" s="198"/>
      <c r="G26" s="12">
        <v>18</v>
      </c>
      <c r="H26" s="42">
        <v>211286229</v>
      </c>
      <c r="I26" s="42">
        <v>167983127</v>
      </c>
    </row>
    <row r="27" spans="1:9" x14ac:dyDescent="0.2">
      <c r="A27" s="198" t="s">
        <v>29</v>
      </c>
      <c r="B27" s="198"/>
      <c r="C27" s="198"/>
      <c r="D27" s="198"/>
      <c r="E27" s="198"/>
      <c r="F27" s="198"/>
      <c r="G27" s="12">
        <v>19</v>
      </c>
      <c r="H27" s="42">
        <v>7456321449</v>
      </c>
      <c r="I27" s="42">
        <v>9795309444</v>
      </c>
    </row>
    <row r="28" spans="1:9" x14ac:dyDescent="0.2">
      <c r="A28" s="198" t="s">
        <v>30</v>
      </c>
      <c r="B28" s="198"/>
      <c r="C28" s="198"/>
      <c r="D28" s="198"/>
      <c r="E28" s="198"/>
      <c r="F28" s="198"/>
      <c r="G28" s="12">
        <v>20</v>
      </c>
      <c r="H28" s="42">
        <v>0</v>
      </c>
      <c r="I28" s="42">
        <v>0</v>
      </c>
    </row>
    <row r="29" spans="1:9" x14ac:dyDescent="0.2">
      <c r="A29" s="205" t="s">
        <v>34</v>
      </c>
      <c r="B29" s="205"/>
      <c r="C29" s="205"/>
      <c r="D29" s="205"/>
      <c r="E29" s="205"/>
      <c r="F29" s="205"/>
      <c r="G29" s="20">
        <v>21</v>
      </c>
      <c r="H29" s="40">
        <f>H30+H31</f>
        <v>73706402526</v>
      </c>
      <c r="I29" s="40">
        <f>I30+I31</f>
        <v>82760249786</v>
      </c>
    </row>
    <row r="30" spans="1:9" x14ac:dyDescent="0.2">
      <c r="A30" s="198" t="s">
        <v>29</v>
      </c>
      <c r="B30" s="198"/>
      <c r="C30" s="198"/>
      <c r="D30" s="198"/>
      <c r="E30" s="198"/>
      <c r="F30" s="198"/>
      <c r="G30" s="12">
        <v>22</v>
      </c>
      <c r="H30" s="42">
        <v>938432197</v>
      </c>
      <c r="I30" s="42">
        <v>672216297</v>
      </c>
    </row>
    <row r="31" spans="1:9" x14ac:dyDescent="0.2">
      <c r="A31" s="198" t="s">
        <v>30</v>
      </c>
      <c r="B31" s="198"/>
      <c r="C31" s="198"/>
      <c r="D31" s="198"/>
      <c r="E31" s="198"/>
      <c r="F31" s="198"/>
      <c r="G31" s="12">
        <v>23</v>
      </c>
      <c r="H31" s="42">
        <v>72767970329</v>
      </c>
      <c r="I31" s="42">
        <v>82088033489</v>
      </c>
    </row>
    <row r="32" spans="1:9" x14ac:dyDescent="0.2">
      <c r="A32" s="198" t="s">
        <v>35</v>
      </c>
      <c r="B32" s="198"/>
      <c r="C32" s="198"/>
      <c r="D32" s="198"/>
      <c r="E32" s="198"/>
      <c r="F32" s="198"/>
      <c r="G32" s="12">
        <v>24</v>
      </c>
      <c r="H32" s="42">
        <v>18567615</v>
      </c>
      <c r="I32" s="42">
        <v>7586860</v>
      </c>
    </row>
    <row r="33" spans="1:9" ht="28.9" customHeight="1" x14ac:dyDescent="0.2">
      <c r="A33" s="198" t="s">
        <v>36</v>
      </c>
      <c r="B33" s="198"/>
      <c r="C33" s="198"/>
      <c r="D33" s="198"/>
      <c r="E33" s="198"/>
      <c r="F33" s="198"/>
      <c r="G33" s="12">
        <v>25</v>
      </c>
      <c r="H33" s="42">
        <v>859762</v>
      </c>
      <c r="I33" s="42">
        <v>8926955</v>
      </c>
    </row>
    <row r="34" spans="1:9" x14ac:dyDescent="0.2">
      <c r="A34" s="198" t="s">
        <v>37</v>
      </c>
      <c r="B34" s="198"/>
      <c r="C34" s="198"/>
      <c r="D34" s="198"/>
      <c r="E34" s="198"/>
      <c r="F34" s="198"/>
      <c r="G34" s="12">
        <v>26</v>
      </c>
      <c r="H34" s="42">
        <v>69283500</v>
      </c>
      <c r="I34" s="42">
        <v>68669000</v>
      </c>
    </row>
    <row r="35" spans="1:9" x14ac:dyDescent="0.2">
      <c r="A35" s="198" t="s">
        <v>38</v>
      </c>
      <c r="B35" s="198"/>
      <c r="C35" s="198"/>
      <c r="D35" s="198"/>
      <c r="E35" s="198"/>
      <c r="F35" s="198"/>
      <c r="G35" s="12">
        <v>27</v>
      </c>
      <c r="H35" s="42">
        <v>1404045372</v>
      </c>
      <c r="I35" s="42">
        <v>1365300240</v>
      </c>
    </row>
    <row r="36" spans="1:9" x14ac:dyDescent="0.2">
      <c r="A36" s="198" t="s">
        <v>39</v>
      </c>
      <c r="B36" s="198"/>
      <c r="C36" s="198"/>
      <c r="D36" s="198"/>
      <c r="E36" s="198"/>
      <c r="F36" s="198"/>
      <c r="G36" s="12">
        <v>28</v>
      </c>
      <c r="H36" s="42">
        <v>246777519</v>
      </c>
      <c r="I36" s="42">
        <v>259398177</v>
      </c>
    </row>
    <row r="37" spans="1:9" x14ac:dyDescent="0.2">
      <c r="A37" s="198" t="s">
        <v>40</v>
      </c>
      <c r="B37" s="198"/>
      <c r="C37" s="198"/>
      <c r="D37" s="198"/>
      <c r="E37" s="198"/>
      <c r="F37" s="198"/>
      <c r="G37" s="12">
        <v>29</v>
      </c>
      <c r="H37" s="42">
        <v>146576049</v>
      </c>
      <c r="I37" s="42">
        <v>271120992</v>
      </c>
    </row>
    <row r="38" spans="1:9" x14ac:dyDescent="0.2">
      <c r="A38" s="198" t="s">
        <v>41</v>
      </c>
      <c r="B38" s="198"/>
      <c r="C38" s="198"/>
      <c r="D38" s="198"/>
      <c r="E38" s="198"/>
      <c r="F38" s="198"/>
      <c r="G38" s="12">
        <v>30</v>
      </c>
      <c r="H38" s="42">
        <v>918613124</v>
      </c>
      <c r="I38" s="42">
        <v>228076390</v>
      </c>
    </row>
    <row r="39" spans="1:9" ht="27.6" customHeight="1" x14ac:dyDescent="0.2">
      <c r="A39" s="198" t="s">
        <v>42</v>
      </c>
      <c r="B39" s="198"/>
      <c r="C39" s="198"/>
      <c r="D39" s="198"/>
      <c r="E39" s="198"/>
      <c r="F39" s="198"/>
      <c r="G39" s="12">
        <v>31</v>
      </c>
      <c r="H39" s="42">
        <v>456641243</v>
      </c>
      <c r="I39" s="42">
        <v>311976194</v>
      </c>
    </row>
    <row r="40" spans="1:9" x14ac:dyDescent="0.2">
      <c r="A40" s="224" t="s">
        <v>43</v>
      </c>
      <c r="B40" s="224"/>
      <c r="C40" s="224"/>
      <c r="D40" s="224"/>
      <c r="E40" s="224"/>
      <c r="F40" s="224"/>
      <c r="G40" s="20">
        <v>32</v>
      </c>
      <c r="H40" s="43">
        <f>H9+H13+H18+H22+H25+H29+H32+H33+H34+H35+H36+H37+H38+H39</f>
        <v>104215264834</v>
      </c>
      <c r="I40" s="43">
        <f>I9+I13+I18+I22+I25+I29+I32+I33+I34+I35+I36+I37+I38+I39</f>
        <v>112141641464</v>
      </c>
    </row>
    <row r="41" spans="1:9" x14ac:dyDescent="0.2">
      <c r="A41" s="201" t="s">
        <v>15</v>
      </c>
      <c r="B41" s="202"/>
      <c r="C41" s="202"/>
      <c r="D41" s="202"/>
      <c r="E41" s="202"/>
      <c r="F41" s="202"/>
      <c r="G41" s="202"/>
      <c r="H41" s="202"/>
      <c r="I41" s="202"/>
    </row>
    <row r="42" spans="1:9" x14ac:dyDescent="0.2">
      <c r="A42" s="223" t="s">
        <v>44</v>
      </c>
      <c r="B42" s="205"/>
      <c r="C42" s="205"/>
      <c r="D42" s="205"/>
      <c r="E42" s="205"/>
      <c r="F42" s="205"/>
      <c r="G42" s="20">
        <v>33</v>
      </c>
      <c r="H42" s="40">
        <f>H43+H44+H45+H46+H47</f>
        <v>8012035</v>
      </c>
      <c r="I42" s="40">
        <f>I43+I44+I45+I46+I47</f>
        <v>4491578</v>
      </c>
    </row>
    <row r="43" spans="1:9" x14ac:dyDescent="0.2">
      <c r="A43" s="198" t="s">
        <v>45</v>
      </c>
      <c r="B43" s="198"/>
      <c r="C43" s="198"/>
      <c r="D43" s="198"/>
      <c r="E43" s="198"/>
      <c r="F43" s="198"/>
      <c r="G43" s="12">
        <v>34</v>
      </c>
      <c r="H43" s="41">
        <v>8012035</v>
      </c>
      <c r="I43" s="41">
        <v>4491578</v>
      </c>
    </row>
    <row r="44" spans="1:9" x14ac:dyDescent="0.2">
      <c r="A44" s="198" t="s">
        <v>46</v>
      </c>
      <c r="B44" s="198"/>
      <c r="C44" s="198"/>
      <c r="D44" s="198"/>
      <c r="E44" s="198"/>
      <c r="F44" s="198"/>
      <c r="G44" s="12">
        <v>35</v>
      </c>
      <c r="H44" s="41">
        <v>0</v>
      </c>
      <c r="I44" s="41">
        <v>0</v>
      </c>
    </row>
    <row r="45" spans="1:9" x14ac:dyDescent="0.2">
      <c r="A45" s="198" t="s">
        <v>47</v>
      </c>
      <c r="B45" s="198"/>
      <c r="C45" s="198"/>
      <c r="D45" s="198"/>
      <c r="E45" s="198"/>
      <c r="F45" s="198"/>
      <c r="G45" s="12">
        <v>36</v>
      </c>
      <c r="H45" s="41">
        <v>0</v>
      </c>
      <c r="I45" s="41">
        <v>0</v>
      </c>
    </row>
    <row r="46" spans="1:9" x14ac:dyDescent="0.2">
      <c r="A46" s="198" t="s">
        <v>48</v>
      </c>
      <c r="B46" s="198"/>
      <c r="C46" s="198"/>
      <c r="D46" s="198"/>
      <c r="E46" s="198"/>
      <c r="F46" s="198"/>
      <c r="G46" s="12">
        <v>37</v>
      </c>
      <c r="H46" s="41">
        <v>0</v>
      </c>
      <c r="I46" s="41">
        <v>0</v>
      </c>
    </row>
    <row r="47" spans="1:9" x14ac:dyDescent="0.2">
      <c r="A47" s="198" t="s">
        <v>49</v>
      </c>
      <c r="B47" s="198"/>
      <c r="C47" s="198"/>
      <c r="D47" s="198"/>
      <c r="E47" s="198"/>
      <c r="F47" s="198"/>
      <c r="G47" s="12">
        <v>38</v>
      </c>
      <c r="H47" s="41">
        <v>0</v>
      </c>
      <c r="I47" s="41">
        <v>0</v>
      </c>
    </row>
    <row r="48" spans="1:9" ht="27.6" customHeight="1" x14ac:dyDescent="0.2">
      <c r="A48" s="223" t="s">
        <v>50</v>
      </c>
      <c r="B48" s="205"/>
      <c r="C48" s="205"/>
      <c r="D48" s="205"/>
      <c r="E48" s="205"/>
      <c r="F48" s="205"/>
      <c r="G48" s="20">
        <v>39</v>
      </c>
      <c r="H48" s="40">
        <f>H49+H50+H51</f>
        <v>0</v>
      </c>
      <c r="I48" s="40">
        <f>I49+I50+I51</f>
        <v>0</v>
      </c>
    </row>
    <row r="49" spans="1:9" x14ac:dyDescent="0.2">
      <c r="A49" s="198" t="s">
        <v>47</v>
      </c>
      <c r="B49" s="198"/>
      <c r="C49" s="198"/>
      <c r="D49" s="198"/>
      <c r="E49" s="198"/>
      <c r="F49" s="198"/>
      <c r="G49" s="12">
        <v>40</v>
      </c>
      <c r="H49" s="41">
        <v>0</v>
      </c>
      <c r="I49" s="41">
        <v>0</v>
      </c>
    </row>
    <row r="50" spans="1:9" x14ac:dyDescent="0.2">
      <c r="A50" s="198" t="s">
        <v>48</v>
      </c>
      <c r="B50" s="198"/>
      <c r="C50" s="198"/>
      <c r="D50" s="198"/>
      <c r="E50" s="198"/>
      <c r="F50" s="198"/>
      <c r="G50" s="12">
        <v>41</v>
      </c>
      <c r="H50" s="41">
        <v>0</v>
      </c>
      <c r="I50" s="41">
        <v>0</v>
      </c>
    </row>
    <row r="51" spans="1:9" x14ac:dyDescent="0.2">
      <c r="A51" s="198" t="s">
        <v>49</v>
      </c>
      <c r="B51" s="198"/>
      <c r="C51" s="198"/>
      <c r="D51" s="198"/>
      <c r="E51" s="198"/>
      <c r="F51" s="198"/>
      <c r="G51" s="12">
        <v>42</v>
      </c>
      <c r="H51" s="41">
        <v>0</v>
      </c>
      <c r="I51" s="41">
        <v>0</v>
      </c>
    </row>
    <row r="52" spans="1:9" x14ac:dyDescent="0.2">
      <c r="A52" s="223" t="s">
        <v>51</v>
      </c>
      <c r="B52" s="205"/>
      <c r="C52" s="205"/>
      <c r="D52" s="205"/>
      <c r="E52" s="205"/>
      <c r="F52" s="205"/>
      <c r="G52" s="20">
        <v>43</v>
      </c>
      <c r="H52" s="40">
        <f>H53+H54+H55</f>
        <v>84023064266</v>
      </c>
      <c r="I52" s="40">
        <f>I53+I54+I55</f>
        <v>92129513150</v>
      </c>
    </row>
    <row r="53" spans="1:9" x14ac:dyDescent="0.2">
      <c r="A53" s="198" t="s">
        <v>47</v>
      </c>
      <c r="B53" s="198"/>
      <c r="C53" s="198"/>
      <c r="D53" s="198"/>
      <c r="E53" s="198"/>
      <c r="F53" s="198"/>
      <c r="G53" s="12">
        <v>44</v>
      </c>
      <c r="H53" s="41">
        <v>84006893186</v>
      </c>
      <c r="I53" s="41">
        <v>91937239163</v>
      </c>
    </row>
    <row r="54" spans="1:9" x14ac:dyDescent="0.2">
      <c r="A54" s="198" t="s">
        <v>48</v>
      </c>
      <c r="B54" s="198"/>
      <c r="C54" s="198"/>
      <c r="D54" s="198"/>
      <c r="E54" s="198"/>
      <c r="F54" s="198"/>
      <c r="G54" s="12">
        <v>45</v>
      </c>
      <c r="H54" s="41">
        <v>0</v>
      </c>
      <c r="I54" s="41">
        <v>0</v>
      </c>
    </row>
    <row r="55" spans="1:9" x14ac:dyDescent="0.2">
      <c r="A55" s="198" t="s">
        <v>49</v>
      </c>
      <c r="B55" s="198"/>
      <c r="C55" s="198"/>
      <c r="D55" s="198"/>
      <c r="E55" s="198"/>
      <c r="F55" s="198"/>
      <c r="G55" s="12">
        <v>46</v>
      </c>
      <c r="H55" s="41">
        <v>16171080</v>
      </c>
      <c r="I55" s="41">
        <v>192273987</v>
      </c>
    </row>
    <row r="56" spans="1:9" x14ac:dyDescent="0.2">
      <c r="A56" s="198" t="s">
        <v>52</v>
      </c>
      <c r="B56" s="198"/>
      <c r="C56" s="198"/>
      <c r="D56" s="198"/>
      <c r="E56" s="198"/>
      <c r="F56" s="198"/>
      <c r="G56" s="12">
        <v>47</v>
      </c>
      <c r="H56" s="41">
        <v>4959120</v>
      </c>
      <c r="I56" s="41">
        <v>30081554</v>
      </c>
    </row>
    <row r="57" spans="1:9" ht="24" customHeight="1" x14ac:dyDescent="0.2">
      <c r="A57" s="222" t="s">
        <v>53</v>
      </c>
      <c r="B57" s="222"/>
      <c r="C57" s="222"/>
      <c r="D57" s="222"/>
      <c r="E57" s="222"/>
      <c r="F57" s="222"/>
      <c r="G57" s="12">
        <v>48</v>
      </c>
      <c r="H57" s="41">
        <v>8499790</v>
      </c>
      <c r="I57" s="41">
        <v>4642297</v>
      </c>
    </row>
    <row r="58" spans="1:9" x14ac:dyDescent="0.2">
      <c r="A58" s="222" t="s">
        <v>54</v>
      </c>
      <c r="B58" s="222"/>
      <c r="C58" s="222"/>
      <c r="D58" s="222"/>
      <c r="E58" s="222"/>
      <c r="F58" s="222"/>
      <c r="G58" s="12">
        <v>49</v>
      </c>
      <c r="H58" s="41">
        <v>525940810</v>
      </c>
      <c r="I58" s="41">
        <v>628513780</v>
      </c>
    </row>
    <row r="59" spans="1:9" x14ac:dyDescent="0.2">
      <c r="A59" s="222" t="s">
        <v>55</v>
      </c>
      <c r="B59" s="198"/>
      <c r="C59" s="198"/>
      <c r="D59" s="198"/>
      <c r="E59" s="198"/>
      <c r="F59" s="198"/>
      <c r="G59" s="12">
        <v>50</v>
      </c>
      <c r="H59" s="41">
        <v>91571922</v>
      </c>
      <c r="I59" s="41">
        <v>81375419</v>
      </c>
    </row>
    <row r="60" spans="1:9" x14ac:dyDescent="0.2">
      <c r="A60" s="222" t="s">
        <v>56</v>
      </c>
      <c r="B60" s="222"/>
      <c r="C60" s="222"/>
      <c r="D60" s="222"/>
      <c r="E60" s="222"/>
      <c r="F60" s="222"/>
      <c r="G60" s="12">
        <v>51</v>
      </c>
      <c r="H60" s="41">
        <v>0</v>
      </c>
      <c r="I60" s="41">
        <v>0</v>
      </c>
    </row>
    <row r="61" spans="1:9" x14ac:dyDescent="0.2">
      <c r="A61" s="222" t="s">
        <v>57</v>
      </c>
      <c r="B61" s="222"/>
      <c r="C61" s="222"/>
      <c r="D61" s="222"/>
      <c r="E61" s="222"/>
      <c r="F61" s="222"/>
      <c r="G61" s="12">
        <v>52</v>
      </c>
      <c r="H61" s="41">
        <v>2777445813</v>
      </c>
      <c r="I61" s="41">
        <v>2192904496</v>
      </c>
    </row>
    <row r="62" spans="1:9" ht="31.15" customHeight="1" x14ac:dyDescent="0.2">
      <c r="A62" s="222" t="s">
        <v>58</v>
      </c>
      <c r="B62" s="222"/>
      <c r="C62" s="222"/>
      <c r="D62" s="222"/>
      <c r="E62" s="222"/>
      <c r="F62" s="222"/>
      <c r="G62" s="12">
        <v>53</v>
      </c>
      <c r="H62" s="41">
        <v>0</v>
      </c>
      <c r="I62" s="41">
        <v>0</v>
      </c>
    </row>
    <row r="63" spans="1:9" x14ac:dyDescent="0.2">
      <c r="A63" s="224" t="s">
        <v>59</v>
      </c>
      <c r="B63" s="225"/>
      <c r="C63" s="225"/>
      <c r="D63" s="225"/>
      <c r="E63" s="225"/>
      <c r="F63" s="225"/>
      <c r="G63" s="20">
        <v>54</v>
      </c>
      <c r="H63" s="43">
        <f>H42+H48+H52+H56+H57+H58+H59+H60+H61+H62</f>
        <v>87439493756</v>
      </c>
      <c r="I63" s="43">
        <f>I42+I48+I52+I56+I57+I58+I59+I60+I61+I62</f>
        <v>95071522274</v>
      </c>
    </row>
    <row r="64" spans="1:9" x14ac:dyDescent="0.2">
      <c r="A64" s="226" t="s">
        <v>16</v>
      </c>
      <c r="B64" s="227"/>
      <c r="C64" s="227"/>
      <c r="D64" s="227"/>
      <c r="E64" s="227"/>
      <c r="F64" s="227"/>
      <c r="G64" s="227"/>
      <c r="H64" s="227"/>
      <c r="I64" s="227"/>
    </row>
    <row r="65" spans="1:9" x14ac:dyDescent="0.2">
      <c r="A65" s="198" t="s">
        <v>60</v>
      </c>
      <c r="B65" s="198"/>
      <c r="C65" s="198"/>
      <c r="D65" s="198"/>
      <c r="E65" s="198"/>
      <c r="F65" s="198"/>
      <c r="G65" s="12">
        <v>55</v>
      </c>
      <c r="H65" s="41">
        <v>1907476900</v>
      </c>
      <c r="I65" s="41">
        <v>1907476900</v>
      </c>
    </row>
    <row r="66" spans="1:9" x14ac:dyDescent="0.2">
      <c r="A66" s="198" t="s">
        <v>61</v>
      </c>
      <c r="B66" s="198"/>
      <c r="C66" s="198"/>
      <c r="D66" s="198"/>
      <c r="E66" s="198"/>
      <c r="F66" s="198"/>
      <c r="G66" s="12">
        <v>56</v>
      </c>
      <c r="H66" s="41">
        <f>+PK!F6</f>
        <v>1569599850</v>
      </c>
      <c r="I66" s="41">
        <f>+PK!F26</f>
        <v>1569599850</v>
      </c>
    </row>
    <row r="67" spans="1:9" x14ac:dyDescent="0.2">
      <c r="A67" s="198" t="s">
        <v>62</v>
      </c>
      <c r="B67" s="198"/>
      <c r="C67" s="198"/>
      <c r="D67" s="198"/>
      <c r="E67" s="198"/>
      <c r="F67" s="198"/>
      <c r="G67" s="12">
        <v>57</v>
      </c>
      <c r="H67" s="41">
        <v>0</v>
      </c>
      <c r="I67" s="41">
        <v>0</v>
      </c>
    </row>
    <row r="68" spans="1:9" x14ac:dyDescent="0.2">
      <c r="A68" s="198" t="s">
        <v>63</v>
      </c>
      <c r="B68" s="198"/>
      <c r="C68" s="198"/>
      <c r="D68" s="198"/>
      <c r="E68" s="198"/>
      <c r="F68" s="198"/>
      <c r="G68" s="12">
        <v>58</v>
      </c>
      <c r="H68" s="41">
        <f>+PK!H6</f>
        <v>0</v>
      </c>
      <c r="I68" s="41">
        <v>0</v>
      </c>
    </row>
    <row r="69" spans="1:9" x14ac:dyDescent="0.2">
      <c r="A69" s="198" t="s">
        <v>64</v>
      </c>
      <c r="B69" s="198"/>
      <c r="C69" s="198"/>
      <c r="D69" s="198"/>
      <c r="E69" s="198"/>
      <c r="F69" s="198"/>
      <c r="G69" s="12">
        <v>59</v>
      </c>
      <c r="H69" s="41">
        <f>+PK!I6</f>
        <v>99336942</v>
      </c>
      <c r="I69" s="41">
        <f>+PK!I26</f>
        <v>82029954</v>
      </c>
    </row>
    <row r="70" spans="1:9" x14ac:dyDescent="0.2">
      <c r="A70" s="198" t="s">
        <v>65</v>
      </c>
      <c r="B70" s="198"/>
      <c r="C70" s="198"/>
      <c r="D70" s="198"/>
      <c r="E70" s="198"/>
      <c r="F70" s="198"/>
      <c r="G70" s="12">
        <v>60</v>
      </c>
      <c r="H70" s="41">
        <f>+PK!J6</f>
        <v>10579184828</v>
      </c>
      <c r="I70" s="41">
        <f>+PK!J26</f>
        <v>10685220878</v>
      </c>
    </row>
    <row r="71" spans="1:9" x14ac:dyDescent="0.2">
      <c r="A71" s="198" t="s">
        <v>66</v>
      </c>
      <c r="B71" s="198"/>
      <c r="C71" s="198"/>
      <c r="D71" s="198"/>
      <c r="E71" s="198"/>
      <c r="F71" s="198"/>
      <c r="G71" s="12">
        <v>61</v>
      </c>
      <c r="H71" s="41">
        <f>+PK!K6</f>
        <v>206394931</v>
      </c>
      <c r="I71" s="41">
        <f>+PK!K26</f>
        <v>210673075</v>
      </c>
    </row>
    <row r="72" spans="1:9" x14ac:dyDescent="0.2">
      <c r="A72" s="198" t="s">
        <v>67</v>
      </c>
      <c r="B72" s="198"/>
      <c r="C72" s="198"/>
      <c r="D72" s="198"/>
      <c r="E72" s="198"/>
      <c r="F72" s="198"/>
      <c r="G72" s="12">
        <v>62</v>
      </c>
      <c r="H72" s="41">
        <v>159566194</v>
      </c>
      <c r="I72" s="41">
        <v>-22997716</v>
      </c>
    </row>
    <row r="73" spans="1:9" x14ac:dyDescent="0.2">
      <c r="A73" s="198" t="s">
        <v>68</v>
      </c>
      <c r="B73" s="198"/>
      <c r="C73" s="198"/>
      <c r="D73" s="198"/>
      <c r="E73" s="198"/>
      <c r="F73" s="198"/>
      <c r="G73" s="12">
        <v>63</v>
      </c>
      <c r="H73" s="41">
        <f>+PK!M6</f>
        <v>-76000661</v>
      </c>
      <c r="I73" s="41">
        <f>+PK!M26</f>
        <v>-76000661</v>
      </c>
    </row>
    <row r="74" spans="1:9" x14ac:dyDescent="0.2">
      <c r="A74" s="198" t="s">
        <v>69</v>
      </c>
      <c r="B74" s="198"/>
      <c r="C74" s="198"/>
      <c r="D74" s="198"/>
      <c r="E74" s="198"/>
      <c r="F74" s="198"/>
      <c r="G74" s="12">
        <v>64</v>
      </c>
      <c r="H74" s="41">
        <f>+PK!N6</f>
        <v>1279979740</v>
      </c>
      <c r="I74" s="41">
        <f>+PK!N26</f>
        <v>1680604466</v>
      </c>
    </row>
    <row r="75" spans="1:9" x14ac:dyDescent="0.2">
      <c r="A75" s="198" t="s">
        <v>70</v>
      </c>
      <c r="B75" s="198"/>
      <c r="C75" s="198"/>
      <c r="D75" s="198"/>
      <c r="E75" s="198"/>
      <c r="F75" s="198"/>
      <c r="G75" s="12">
        <v>65</v>
      </c>
      <c r="H75" s="41">
        <v>0</v>
      </c>
      <c r="I75" s="41">
        <v>0</v>
      </c>
    </row>
    <row r="76" spans="1:9" x14ac:dyDescent="0.2">
      <c r="A76" s="198" t="s">
        <v>71</v>
      </c>
      <c r="B76" s="198"/>
      <c r="C76" s="198"/>
      <c r="D76" s="198"/>
      <c r="E76" s="198"/>
      <c r="F76" s="198"/>
      <c r="G76" s="12">
        <v>66</v>
      </c>
      <c r="H76" s="41">
        <f>+PK!P6+PK!Q6</f>
        <v>1050232354</v>
      </c>
      <c r="I76" s="41">
        <f>+PK!P26+PK!Q26</f>
        <v>1033512444</v>
      </c>
    </row>
    <row r="77" spans="1:9" x14ac:dyDescent="0.2">
      <c r="A77" s="228" t="s">
        <v>72</v>
      </c>
      <c r="B77" s="228"/>
      <c r="C77" s="228"/>
      <c r="D77" s="228"/>
      <c r="E77" s="228"/>
      <c r="F77" s="228"/>
      <c r="G77" s="20">
        <v>67</v>
      </c>
      <c r="H77" s="44">
        <f>H65+H66+H67+H68+H69+H70+H71+H72+H73+H74+H75+H76</f>
        <v>16775771078</v>
      </c>
      <c r="I77" s="44">
        <f>I65+I66+I67+I68+I69+I70+I71+I72+I73+I74+I75+I76</f>
        <v>17070119190</v>
      </c>
    </row>
    <row r="78" spans="1:9" x14ac:dyDescent="0.2">
      <c r="A78" s="224" t="s">
        <v>73</v>
      </c>
      <c r="B78" s="225"/>
      <c r="C78" s="225"/>
      <c r="D78" s="225"/>
      <c r="E78" s="225"/>
      <c r="F78" s="225"/>
      <c r="G78" s="20">
        <v>68</v>
      </c>
      <c r="H78" s="43">
        <f>H63+H77</f>
        <v>104215264834</v>
      </c>
      <c r="I78" s="43">
        <f>I63+I77</f>
        <v>112141641464</v>
      </c>
    </row>
  </sheetData>
  <sheetProtection algorithmName="SHA-512" hashValue="I00NFrhOEG4d9XCsHWgksK5A64+ZTASdUte/Y+ZoZjTtuqlcU7G9R2L7mqZXD1iG1sJMFofZUPAYj7QQgAFQpw==" saltValue="V3fVC9kHHLNvjd51Ujl1s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25" right="0.25" top="0.75" bottom="0.75" header="0.3" footer="0.3"/>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topLeftCell="A48" zoomScaleNormal="100" zoomScaleSheetLayoutView="110" workbookViewId="0">
      <selection activeCell="I59" sqref="I59"/>
    </sheetView>
  </sheetViews>
  <sheetFormatPr defaultRowHeight="12.75" x14ac:dyDescent="0.2"/>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41" t="s">
        <v>5</v>
      </c>
      <c r="B1" s="207"/>
      <c r="C1" s="207"/>
      <c r="D1" s="207"/>
      <c r="E1" s="207"/>
      <c r="F1" s="207"/>
      <c r="G1" s="207"/>
      <c r="H1" s="207"/>
    </row>
    <row r="2" spans="1:9" x14ac:dyDescent="0.2">
      <c r="A2" s="240" t="s">
        <v>326</v>
      </c>
      <c r="B2" s="209"/>
      <c r="C2" s="209"/>
      <c r="D2" s="209"/>
      <c r="E2" s="209"/>
      <c r="F2" s="209"/>
      <c r="G2" s="209"/>
      <c r="H2" s="209"/>
    </row>
    <row r="3" spans="1:9" x14ac:dyDescent="0.2">
      <c r="A3" s="242" t="s">
        <v>12</v>
      </c>
      <c r="B3" s="221"/>
      <c r="C3" s="221"/>
      <c r="D3" s="221"/>
      <c r="E3" s="221"/>
      <c r="F3" s="221"/>
      <c r="G3" s="221"/>
      <c r="H3" s="221"/>
      <c r="I3" s="221"/>
    </row>
    <row r="4" spans="1:9" ht="12.75" customHeight="1" x14ac:dyDescent="0.2">
      <c r="A4" s="216" t="s">
        <v>328</v>
      </c>
      <c r="B4" s="217"/>
      <c r="C4" s="217"/>
      <c r="D4" s="217"/>
      <c r="E4" s="217"/>
      <c r="F4" s="217"/>
      <c r="G4" s="217"/>
      <c r="H4" s="217"/>
      <c r="I4" s="218"/>
    </row>
    <row r="5" spans="1:9" ht="33.75" x14ac:dyDescent="0.2">
      <c r="A5" s="243" t="s">
        <v>2</v>
      </c>
      <c r="B5" s="244"/>
      <c r="C5" s="244"/>
      <c r="D5" s="244"/>
      <c r="E5" s="244"/>
      <c r="F5" s="245"/>
      <c r="G5" s="13" t="s">
        <v>6</v>
      </c>
      <c r="H5" s="66" t="s">
        <v>228</v>
      </c>
      <c r="I5" s="46" t="s">
        <v>226</v>
      </c>
    </row>
    <row r="6" spans="1:9" x14ac:dyDescent="0.2">
      <c r="A6" s="246">
        <v>1</v>
      </c>
      <c r="B6" s="247"/>
      <c r="C6" s="247"/>
      <c r="D6" s="247"/>
      <c r="E6" s="247"/>
      <c r="F6" s="247"/>
      <c r="G6" s="14">
        <v>2</v>
      </c>
      <c r="H6" s="15">
        <v>3</v>
      </c>
      <c r="I6" s="15">
        <v>4</v>
      </c>
    </row>
    <row r="7" spans="1:9" x14ac:dyDescent="0.2">
      <c r="A7" s="229" t="s">
        <v>75</v>
      </c>
      <c r="B7" s="229"/>
      <c r="C7" s="229"/>
      <c r="D7" s="229"/>
      <c r="E7" s="229"/>
      <c r="F7" s="229"/>
      <c r="G7" s="6">
        <v>1</v>
      </c>
      <c r="H7" s="47">
        <v>3441730714</v>
      </c>
      <c r="I7" s="47">
        <v>3197513093</v>
      </c>
    </row>
    <row r="8" spans="1:9" x14ac:dyDescent="0.2">
      <c r="A8" s="229" t="s">
        <v>74</v>
      </c>
      <c r="B8" s="229"/>
      <c r="C8" s="229"/>
      <c r="D8" s="229"/>
      <c r="E8" s="229"/>
      <c r="F8" s="229"/>
      <c r="G8" s="6">
        <v>2</v>
      </c>
      <c r="H8" s="47">
        <v>528036794</v>
      </c>
      <c r="I8" s="47">
        <v>419469144</v>
      </c>
    </row>
    <row r="9" spans="1:9" x14ac:dyDescent="0.2">
      <c r="A9" s="229" t="s">
        <v>76</v>
      </c>
      <c r="B9" s="229"/>
      <c r="C9" s="229"/>
      <c r="D9" s="229"/>
      <c r="E9" s="229"/>
      <c r="F9" s="229"/>
      <c r="G9" s="6">
        <v>3</v>
      </c>
      <c r="H9" s="47">
        <v>0</v>
      </c>
      <c r="I9" s="47">
        <v>0</v>
      </c>
    </row>
    <row r="10" spans="1:9" x14ac:dyDescent="0.2">
      <c r="A10" s="229" t="s">
        <v>77</v>
      </c>
      <c r="B10" s="229"/>
      <c r="C10" s="229"/>
      <c r="D10" s="229"/>
      <c r="E10" s="229"/>
      <c r="F10" s="229"/>
      <c r="G10" s="6">
        <v>4</v>
      </c>
      <c r="H10" s="47">
        <v>5935688</v>
      </c>
      <c r="I10" s="47">
        <v>2702207</v>
      </c>
    </row>
    <row r="11" spans="1:9" x14ac:dyDescent="0.2">
      <c r="A11" s="229" t="s">
        <v>78</v>
      </c>
      <c r="B11" s="229"/>
      <c r="C11" s="229"/>
      <c r="D11" s="229"/>
      <c r="E11" s="229"/>
      <c r="F11" s="229"/>
      <c r="G11" s="6">
        <v>5</v>
      </c>
      <c r="H11" s="47">
        <v>1849692362</v>
      </c>
      <c r="I11" s="47">
        <v>1966786250</v>
      </c>
    </row>
    <row r="12" spans="1:9" ht="12.6" customHeight="1" x14ac:dyDescent="0.2">
      <c r="A12" s="229" t="s">
        <v>79</v>
      </c>
      <c r="B12" s="229"/>
      <c r="C12" s="229"/>
      <c r="D12" s="229"/>
      <c r="E12" s="229"/>
      <c r="F12" s="229"/>
      <c r="G12" s="6">
        <v>6</v>
      </c>
      <c r="H12" s="47">
        <v>348355677</v>
      </c>
      <c r="I12" s="47">
        <v>448842251</v>
      </c>
    </row>
    <row r="13" spans="1:9" ht="35.450000000000003" customHeight="1" x14ac:dyDescent="0.2">
      <c r="A13" s="229" t="s">
        <v>80</v>
      </c>
      <c r="B13" s="229"/>
      <c r="C13" s="229"/>
      <c r="D13" s="229"/>
      <c r="E13" s="229"/>
      <c r="F13" s="229"/>
      <c r="G13" s="6">
        <v>7</v>
      </c>
      <c r="H13" s="47">
        <v>35296517</v>
      </c>
      <c r="I13" s="47">
        <v>153738767</v>
      </c>
    </row>
    <row r="14" spans="1:9" ht="28.9" customHeight="1" x14ac:dyDescent="0.2">
      <c r="A14" s="229" t="s">
        <v>81</v>
      </c>
      <c r="B14" s="229"/>
      <c r="C14" s="229"/>
      <c r="D14" s="229"/>
      <c r="E14" s="229"/>
      <c r="F14" s="229"/>
      <c r="G14" s="6">
        <v>8</v>
      </c>
      <c r="H14" s="47">
        <v>-26230211</v>
      </c>
      <c r="I14" s="47">
        <v>263973511</v>
      </c>
    </row>
    <row r="15" spans="1:9" ht="28.9" customHeight="1" x14ac:dyDescent="0.2">
      <c r="A15" s="229" t="s">
        <v>82</v>
      </c>
      <c r="B15" s="229"/>
      <c r="C15" s="229"/>
      <c r="D15" s="229"/>
      <c r="E15" s="229"/>
      <c r="F15" s="229"/>
      <c r="G15" s="6">
        <v>9</v>
      </c>
      <c r="H15" s="47">
        <v>0</v>
      </c>
      <c r="I15" s="47">
        <v>56486678</v>
      </c>
    </row>
    <row r="16" spans="1:9" ht="28.9" customHeight="1" x14ac:dyDescent="0.2">
      <c r="A16" s="229" t="s">
        <v>83</v>
      </c>
      <c r="B16" s="229"/>
      <c r="C16" s="229"/>
      <c r="D16" s="229"/>
      <c r="E16" s="229"/>
      <c r="F16" s="229"/>
      <c r="G16" s="6">
        <v>10</v>
      </c>
      <c r="H16" s="47">
        <v>-12835085</v>
      </c>
      <c r="I16" s="47">
        <v>-265259</v>
      </c>
    </row>
    <row r="17" spans="1:9" x14ac:dyDescent="0.2">
      <c r="A17" s="229" t="s">
        <v>84</v>
      </c>
      <c r="B17" s="229"/>
      <c r="C17" s="229"/>
      <c r="D17" s="229"/>
      <c r="E17" s="229"/>
      <c r="F17" s="229"/>
      <c r="G17" s="6">
        <v>11</v>
      </c>
      <c r="H17" s="47">
        <v>-1169213</v>
      </c>
      <c r="I17" s="47">
        <v>391068</v>
      </c>
    </row>
    <row r="18" spans="1:9" x14ac:dyDescent="0.2">
      <c r="A18" s="229" t="s">
        <v>85</v>
      </c>
      <c r="B18" s="229"/>
      <c r="C18" s="229"/>
      <c r="D18" s="229"/>
      <c r="E18" s="229"/>
      <c r="F18" s="229"/>
      <c r="G18" s="6">
        <v>12</v>
      </c>
      <c r="H18" s="47">
        <v>280602520</v>
      </c>
      <c r="I18" s="47">
        <v>13999141</v>
      </c>
    </row>
    <row r="19" spans="1:9" x14ac:dyDescent="0.2">
      <c r="A19" s="229" t="s">
        <v>86</v>
      </c>
      <c r="B19" s="229"/>
      <c r="C19" s="229"/>
      <c r="D19" s="229"/>
      <c r="E19" s="229"/>
      <c r="F19" s="229"/>
      <c r="G19" s="6">
        <v>13</v>
      </c>
      <c r="H19" s="47">
        <v>14560290</v>
      </c>
      <c r="I19" s="47">
        <v>3162134</v>
      </c>
    </row>
    <row r="20" spans="1:9" x14ac:dyDescent="0.2">
      <c r="A20" s="229" t="s">
        <v>87</v>
      </c>
      <c r="B20" s="229"/>
      <c r="C20" s="229"/>
      <c r="D20" s="229"/>
      <c r="E20" s="229"/>
      <c r="F20" s="229"/>
      <c r="G20" s="6">
        <v>14</v>
      </c>
      <c r="H20" s="47">
        <v>139829634</v>
      </c>
      <c r="I20" s="47">
        <v>174558467</v>
      </c>
    </row>
    <row r="21" spans="1:9" x14ac:dyDescent="0.2">
      <c r="A21" s="229" t="s">
        <v>88</v>
      </c>
      <c r="B21" s="229"/>
      <c r="C21" s="229"/>
      <c r="D21" s="229"/>
      <c r="E21" s="229"/>
      <c r="F21" s="229"/>
      <c r="G21" s="6">
        <v>15</v>
      </c>
      <c r="H21" s="47">
        <v>292413349</v>
      </c>
      <c r="I21" s="47">
        <v>487427392</v>
      </c>
    </row>
    <row r="22" spans="1:9" ht="25.15" customHeight="1" x14ac:dyDescent="0.2">
      <c r="A22" s="230" t="s">
        <v>89</v>
      </c>
      <c r="B22" s="230"/>
      <c r="C22" s="230"/>
      <c r="D22" s="230"/>
      <c r="E22" s="230"/>
      <c r="F22" s="230"/>
      <c r="G22" s="7">
        <v>16</v>
      </c>
      <c r="H22" s="48">
        <f>H7-H8-H9+H10+H11-H12+H13+H14+H15+H16+H17+H18+H19+H20-H21</f>
        <v>4558607396</v>
      </c>
      <c r="I22" s="48">
        <f>I7-I8-I9+I10+I11-I12+I13+I14+I15+I16+I17+I18+I19+I20-I21</f>
        <v>4477307270</v>
      </c>
    </row>
    <row r="23" spans="1:9" x14ac:dyDescent="0.2">
      <c r="A23" s="229" t="s">
        <v>90</v>
      </c>
      <c r="B23" s="229"/>
      <c r="C23" s="229"/>
      <c r="D23" s="229"/>
      <c r="E23" s="229"/>
      <c r="F23" s="229"/>
      <c r="G23" s="6">
        <v>17</v>
      </c>
      <c r="H23" s="47">
        <v>2009684824</v>
      </c>
      <c r="I23" s="47">
        <v>1916915159</v>
      </c>
    </row>
    <row r="24" spans="1:9" x14ac:dyDescent="0.2">
      <c r="A24" s="229" t="s">
        <v>91</v>
      </c>
      <c r="B24" s="229"/>
      <c r="C24" s="229"/>
      <c r="D24" s="229"/>
      <c r="E24" s="229"/>
      <c r="F24" s="229"/>
      <c r="G24" s="6">
        <v>18</v>
      </c>
      <c r="H24" s="47">
        <v>195622749</v>
      </c>
      <c r="I24" s="47">
        <v>196567786</v>
      </c>
    </row>
    <row r="25" spans="1:9" x14ac:dyDescent="0.2">
      <c r="A25" s="229" t="s">
        <v>92</v>
      </c>
      <c r="B25" s="229"/>
      <c r="C25" s="229"/>
      <c r="D25" s="229"/>
      <c r="E25" s="229"/>
      <c r="F25" s="229"/>
      <c r="G25" s="6">
        <v>19</v>
      </c>
      <c r="H25" s="47">
        <v>0</v>
      </c>
      <c r="I25" s="47">
        <v>-12279984</v>
      </c>
    </row>
    <row r="26" spans="1:9" x14ac:dyDescent="0.2">
      <c r="A26" s="229" t="s">
        <v>93</v>
      </c>
      <c r="B26" s="229"/>
      <c r="C26" s="229"/>
      <c r="D26" s="229"/>
      <c r="E26" s="229"/>
      <c r="F26" s="229"/>
      <c r="G26" s="6">
        <v>20</v>
      </c>
      <c r="H26" s="47">
        <v>17322805</v>
      </c>
      <c r="I26" s="47">
        <v>54659508</v>
      </c>
    </row>
    <row r="27" spans="1:9" ht="26.45" customHeight="1" x14ac:dyDescent="0.2">
      <c r="A27" s="229" t="s">
        <v>94</v>
      </c>
      <c r="B27" s="229"/>
      <c r="C27" s="229"/>
      <c r="D27" s="229"/>
      <c r="E27" s="229"/>
      <c r="F27" s="229"/>
      <c r="G27" s="6">
        <v>21</v>
      </c>
      <c r="H27" s="47">
        <v>732202039</v>
      </c>
      <c r="I27" s="47">
        <v>403966824</v>
      </c>
    </row>
    <row r="28" spans="1:9" ht="26.45" customHeight="1" x14ac:dyDescent="0.2">
      <c r="A28" s="229" t="s">
        <v>95</v>
      </c>
      <c r="B28" s="229"/>
      <c r="C28" s="229"/>
      <c r="D28" s="229"/>
      <c r="E28" s="229"/>
      <c r="F28" s="229"/>
      <c r="G28" s="6">
        <v>22</v>
      </c>
      <c r="H28" s="47">
        <v>0</v>
      </c>
      <c r="I28" s="47">
        <v>0</v>
      </c>
    </row>
    <row r="29" spans="1:9" ht="26.45" customHeight="1" x14ac:dyDescent="0.2">
      <c r="A29" s="229" t="s">
        <v>96</v>
      </c>
      <c r="B29" s="229"/>
      <c r="C29" s="229"/>
      <c r="D29" s="229"/>
      <c r="E29" s="229"/>
      <c r="F29" s="229"/>
      <c r="G29" s="6">
        <v>23</v>
      </c>
      <c r="H29" s="47">
        <v>19180932</v>
      </c>
      <c r="I29" s="47">
        <v>19542530</v>
      </c>
    </row>
    <row r="30" spans="1:9" ht="14.45" customHeight="1" x14ac:dyDescent="0.2">
      <c r="A30" s="229" t="s">
        <v>97</v>
      </c>
      <c r="B30" s="229"/>
      <c r="C30" s="229"/>
      <c r="D30" s="229"/>
      <c r="E30" s="229"/>
      <c r="F30" s="229"/>
      <c r="G30" s="6">
        <v>24</v>
      </c>
      <c r="H30" s="47">
        <v>0</v>
      </c>
      <c r="I30" s="47">
        <v>0</v>
      </c>
    </row>
    <row r="31" spans="1:9" ht="21" customHeight="1" x14ac:dyDescent="0.2">
      <c r="A31" s="229" t="s">
        <v>98</v>
      </c>
      <c r="B31" s="229"/>
      <c r="C31" s="229"/>
      <c r="D31" s="229"/>
      <c r="E31" s="229"/>
      <c r="F31" s="229"/>
      <c r="G31" s="6">
        <v>25</v>
      </c>
      <c r="H31" s="47">
        <v>14349500</v>
      </c>
      <c r="I31" s="47">
        <v>13685500</v>
      </c>
    </row>
    <row r="32" spans="1:9" ht="21" customHeight="1" x14ac:dyDescent="0.2">
      <c r="A32" s="229" t="s">
        <v>99</v>
      </c>
      <c r="B32" s="229"/>
      <c r="C32" s="229"/>
      <c r="D32" s="229"/>
      <c r="E32" s="229"/>
      <c r="F32" s="229"/>
      <c r="G32" s="6">
        <v>26</v>
      </c>
      <c r="H32" s="47">
        <v>0</v>
      </c>
      <c r="I32" s="47">
        <v>4555153</v>
      </c>
    </row>
    <row r="33" spans="1:10" ht="21" customHeight="1" x14ac:dyDescent="0.2">
      <c r="A33" s="234" t="s">
        <v>100</v>
      </c>
      <c r="B33" s="234"/>
      <c r="C33" s="234"/>
      <c r="D33" s="234"/>
      <c r="E33" s="234"/>
      <c r="F33" s="234"/>
      <c r="G33" s="7">
        <v>27</v>
      </c>
      <c r="H33" s="48">
        <f>H22-H23+H25-H24-H26-H27-H28-H29+H30+H31+H32</f>
        <v>1598943547</v>
      </c>
      <c r="I33" s="48">
        <f>I22-I23+I25-I24-I26-I27-I28-I29+I30+I31+I32</f>
        <v>1891616132</v>
      </c>
    </row>
    <row r="34" spans="1:10" ht="21" customHeight="1" x14ac:dyDescent="0.2">
      <c r="A34" s="229" t="s">
        <v>101</v>
      </c>
      <c r="B34" s="229"/>
      <c r="C34" s="229"/>
      <c r="D34" s="229"/>
      <c r="E34" s="229"/>
      <c r="F34" s="229"/>
      <c r="G34" s="6">
        <v>28</v>
      </c>
      <c r="H34" s="47">
        <v>303562877</v>
      </c>
      <c r="I34" s="47">
        <v>172073311</v>
      </c>
    </row>
    <row r="35" spans="1:10" ht="21" customHeight="1" x14ac:dyDescent="0.2">
      <c r="A35" s="234" t="s">
        <v>102</v>
      </c>
      <c r="B35" s="234"/>
      <c r="C35" s="234"/>
      <c r="D35" s="234"/>
      <c r="E35" s="234"/>
      <c r="F35" s="234"/>
      <c r="G35" s="7">
        <v>29</v>
      </c>
      <c r="H35" s="48">
        <f>H33-H34</f>
        <v>1295380670</v>
      </c>
      <c r="I35" s="48">
        <f>I33-I34</f>
        <v>1719542821</v>
      </c>
    </row>
    <row r="36" spans="1:10" ht="21" customHeight="1" x14ac:dyDescent="0.2">
      <c r="A36" s="234" t="s">
        <v>103</v>
      </c>
      <c r="B36" s="234"/>
      <c r="C36" s="234"/>
      <c r="D36" s="234"/>
      <c r="E36" s="234"/>
      <c r="F36" s="234"/>
      <c r="G36" s="7">
        <v>30</v>
      </c>
      <c r="H36" s="48">
        <f>H37-H38</f>
        <v>0</v>
      </c>
      <c r="I36" s="48">
        <f>I37-I38</f>
        <v>0</v>
      </c>
    </row>
    <row r="37" spans="1:10" x14ac:dyDescent="0.2">
      <c r="A37" s="229" t="s">
        <v>104</v>
      </c>
      <c r="B37" s="229"/>
      <c r="C37" s="229"/>
      <c r="D37" s="229"/>
      <c r="E37" s="229"/>
      <c r="F37" s="229"/>
      <c r="G37" s="6">
        <v>31</v>
      </c>
      <c r="H37" s="47">
        <v>0</v>
      </c>
      <c r="I37" s="47">
        <v>0</v>
      </c>
    </row>
    <row r="38" spans="1:10" ht="22.9" customHeight="1" x14ac:dyDescent="0.2">
      <c r="A38" s="229" t="s">
        <v>105</v>
      </c>
      <c r="B38" s="229"/>
      <c r="C38" s="229"/>
      <c r="D38" s="229"/>
      <c r="E38" s="229"/>
      <c r="F38" s="229"/>
      <c r="G38" s="6">
        <v>32</v>
      </c>
      <c r="H38" s="47">
        <v>0</v>
      </c>
      <c r="I38" s="47">
        <v>0</v>
      </c>
    </row>
    <row r="39" spans="1:10" x14ac:dyDescent="0.2">
      <c r="A39" s="234" t="s">
        <v>106</v>
      </c>
      <c r="B39" s="234"/>
      <c r="C39" s="234"/>
      <c r="D39" s="234"/>
      <c r="E39" s="234"/>
      <c r="F39" s="234"/>
      <c r="G39" s="7">
        <v>33</v>
      </c>
      <c r="H39" s="48">
        <f>H35+H36</f>
        <v>1295380670</v>
      </c>
      <c r="I39" s="48">
        <f>I35+I36</f>
        <v>1719542821</v>
      </c>
    </row>
    <row r="40" spans="1:10" x14ac:dyDescent="0.2">
      <c r="A40" s="229" t="s">
        <v>107</v>
      </c>
      <c r="B40" s="229"/>
      <c r="C40" s="229"/>
      <c r="D40" s="229"/>
      <c r="E40" s="229"/>
      <c r="F40" s="229"/>
      <c r="G40" s="6">
        <v>34</v>
      </c>
      <c r="H40" s="47">
        <v>15400930</v>
      </c>
      <c r="I40" s="103">
        <v>38938355</v>
      </c>
    </row>
    <row r="41" spans="1:10" x14ac:dyDescent="0.2">
      <c r="A41" s="229" t="s">
        <v>108</v>
      </c>
      <c r="B41" s="229"/>
      <c r="C41" s="229"/>
      <c r="D41" s="229"/>
      <c r="E41" s="229"/>
      <c r="F41" s="229"/>
      <c r="G41" s="6">
        <v>35</v>
      </c>
      <c r="H41" s="47">
        <v>1279979740</v>
      </c>
      <c r="I41" s="47">
        <v>1680604466</v>
      </c>
    </row>
    <row r="42" spans="1:10" x14ac:dyDescent="0.2">
      <c r="A42" s="231" t="s">
        <v>17</v>
      </c>
      <c r="B42" s="232"/>
      <c r="C42" s="232"/>
      <c r="D42" s="232"/>
      <c r="E42" s="232"/>
      <c r="F42" s="232"/>
      <c r="G42" s="233"/>
      <c r="H42" s="233"/>
      <c r="I42" s="233"/>
      <c r="J42" s="4"/>
    </row>
    <row r="43" spans="1:10" x14ac:dyDescent="0.2">
      <c r="A43" s="236" t="s">
        <v>109</v>
      </c>
      <c r="B43" s="236"/>
      <c r="C43" s="236"/>
      <c r="D43" s="236"/>
      <c r="E43" s="236"/>
      <c r="F43" s="236"/>
      <c r="G43" s="6">
        <v>36</v>
      </c>
      <c r="H43" s="49">
        <f>H39</f>
        <v>1295380670</v>
      </c>
      <c r="I43" s="49">
        <f>I39</f>
        <v>1719542821</v>
      </c>
    </row>
    <row r="44" spans="1:10" x14ac:dyDescent="0.2">
      <c r="A44" s="230" t="s">
        <v>233</v>
      </c>
      <c r="B44" s="230"/>
      <c r="C44" s="230"/>
      <c r="D44" s="230"/>
      <c r="E44" s="230"/>
      <c r="F44" s="230"/>
      <c r="G44" s="7">
        <v>37</v>
      </c>
      <c r="H44" s="48">
        <f>H45+H57</f>
        <v>247439846</v>
      </c>
      <c r="I44" s="48">
        <f>I45+I57</f>
        <v>-98969694</v>
      </c>
    </row>
    <row r="45" spans="1:10" ht="21.6" customHeight="1" x14ac:dyDescent="0.2">
      <c r="A45" s="237" t="s">
        <v>234</v>
      </c>
      <c r="B45" s="237"/>
      <c r="C45" s="237"/>
      <c r="D45" s="237"/>
      <c r="E45" s="237"/>
      <c r="F45" s="237"/>
      <c r="G45" s="7">
        <v>38</v>
      </c>
      <c r="H45" s="48">
        <f>SUM(H46:H52)+H55+H56</f>
        <v>239500747</v>
      </c>
      <c r="I45" s="48">
        <f>SUM(I46:I52)+I55+I56</f>
        <v>25922708</v>
      </c>
    </row>
    <row r="46" spans="1:10" x14ac:dyDescent="0.2">
      <c r="A46" s="235" t="s">
        <v>110</v>
      </c>
      <c r="B46" s="235"/>
      <c r="C46" s="235"/>
      <c r="D46" s="235"/>
      <c r="E46" s="235"/>
      <c r="F46" s="235"/>
      <c r="G46" s="6">
        <v>39</v>
      </c>
      <c r="H46" s="47">
        <v>291332502</v>
      </c>
      <c r="I46" s="47">
        <v>0</v>
      </c>
    </row>
    <row r="47" spans="1:10" x14ac:dyDescent="0.2">
      <c r="A47" s="235" t="s">
        <v>111</v>
      </c>
      <c r="B47" s="235"/>
      <c r="C47" s="235"/>
      <c r="D47" s="235"/>
      <c r="E47" s="235"/>
      <c r="F47" s="235"/>
      <c r="G47" s="6">
        <v>40</v>
      </c>
      <c r="H47" s="47">
        <v>0</v>
      </c>
      <c r="I47" s="47">
        <v>0</v>
      </c>
    </row>
    <row r="48" spans="1:10" ht="23.45" customHeight="1" x14ac:dyDescent="0.2">
      <c r="A48" s="235" t="s">
        <v>112</v>
      </c>
      <c r="B48" s="235"/>
      <c r="C48" s="235"/>
      <c r="D48" s="235"/>
      <c r="E48" s="235"/>
      <c r="F48" s="235"/>
      <c r="G48" s="6">
        <v>41</v>
      </c>
      <c r="H48" s="47">
        <v>0</v>
      </c>
      <c r="I48" s="47">
        <v>10074988</v>
      </c>
    </row>
    <row r="49" spans="1:9" x14ac:dyDescent="0.2">
      <c r="A49" s="235" t="s">
        <v>113</v>
      </c>
      <c r="B49" s="235"/>
      <c r="C49" s="235"/>
      <c r="D49" s="235"/>
      <c r="E49" s="235"/>
      <c r="F49" s="235"/>
      <c r="G49" s="6">
        <v>42</v>
      </c>
      <c r="H49" s="47">
        <v>0</v>
      </c>
      <c r="I49" s="47">
        <v>0</v>
      </c>
    </row>
    <row r="50" spans="1:9" ht="21" customHeight="1" x14ac:dyDescent="0.2">
      <c r="A50" s="235" t="s">
        <v>114</v>
      </c>
      <c r="B50" s="235"/>
      <c r="C50" s="235"/>
      <c r="D50" s="235"/>
      <c r="E50" s="235"/>
      <c r="F50" s="235"/>
      <c r="G50" s="6">
        <v>43</v>
      </c>
      <c r="H50" s="47">
        <v>0</v>
      </c>
      <c r="I50" s="47">
        <v>0</v>
      </c>
    </row>
    <row r="51" spans="1:9" ht="27.6" customHeight="1" x14ac:dyDescent="0.2">
      <c r="A51" s="235" t="s">
        <v>115</v>
      </c>
      <c r="B51" s="235"/>
      <c r="C51" s="235"/>
      <c r="D51" s="235"/>
      <c r="E51" s="235"/>
      <c r="F51" s="235"/>
      <c r="G51" s="6">
        <v>44</v>
      </c>
      <c r="H51" s="47">
        <v>0</v>
      </c>
      <c r="I51" s="47">
        <v>20065278</v>
      </c>
    </row>
    <row r="52" spans="1:9" x14ac:dyDescent="0.2">
      <c r="A52" s="239" t="s">
        <v>116</v>
      </c>
      <c r="B52" s="239"/>
      <c r="C52" s="239"/>
      <c r="D52" s="239"/>
      <c r="E52" s="239"/>
      <c r="F52" s="239"/>
      <c r="G52" s="6">
        <v>45</v>
      </c>
      <c r="H52" s="47">
        <v>0</v>
      </c>
      <c r="I52" s="47">
        <v>0</v>
      </c>
    </row>
    <row r="53" spans="1:9" ht="12.75" customHeight="1" x14ac:dyDescent="0.2">
      <c r="A53" s="239" t="s">
        <v>117</v>
      </c>
      <c r="B53" s="239"/>
      <c r="C53" s="239"/>
      <c r="D53" s="239"/>
      <c r="E53" s="239"/>
      <c r="F53" s="239"/>
      <c r="G53" s="6">
        <v>46</v>
      </c>
      <c r="H53" s="47">
        <v>0</v>
      </c>
      <c r="I53" s="47">
        <v>0</v>
      </c>
    </row>
    <row r="54" spans="1:9" ht="12.75" customHeight="1" x14ac:dyDescent="0.2">
      <c r="A54" s="239" t="s">
        <v>118</v>
      </c>
      <c r="B54" s="239"/>
      <c r="C54" s="239"/>
      <c r="D54" s="239"/>
      <c r="E54" s="239"/>
      <c r="F54" s="239"/>
      <c r="G54" s="6">
        <v>47</v>
      </c>
      <c r="H54" s="47">
        <v>0</v>
      </c>
      <c r="I54" s="47">
        <v>0</v>
      </c>
    </row>
    <row r="55" spans="1:9" ht="12.75" customHeight="1" x14ac:dyDescent="0.2">
      <c r="A55" s="239" t="s">
        <v>119</v>
      </c>
      <c r="B55" s="239"/>
      <c r="C55" s="239"/>
      <c r="D55" s="239"/>
      <c r="E55" s="239"/>
      <c r="F55" s="239"/>
      <c r="G55" s="6">
        <v>48</v>
      </c>
      <c r="H55" s="47">
        <v>0</v>
      </c>
      <c r="I55" s="47">
        <v>0</v>
      </c>
    </row>
    <row r="56" spans="1:9" ht="12" customHeight="1" x14ac:dyDescent="0.2">
      <c r="A56" s="239" t="s">
        <v>232</v>
      </c>
      <c r="B56" s="239"/>
      <c r="C56" s="239"/>
      <c r="D56" s="239"/>
      <c r="E56" s="239"/>
      <c r="F56" s="239"/>
      <c r="G56" s="6">
        <v>49</v>
      </c>
      <c r="H56" s="47">
        <v>-51831755</v>
      </c>
      <c r="I56" s="47">
        <v>-4217558</v>
      </c>
    </row>
    <row r="57" spans="1:9" ht="25.15" customHeight="1" x14ac:dyDescent="0.2">
      <c r="A57" s="237" t="s">
        <v>235</v>
      </c>
      <c r="B57" s="237"/>
      <c r="C57" s="237"/>
      <c r="D57" s="237"/>
      <c r="E57" s="237"/>
      <c r="F57" s="237"/>
      <c r="G57" s="7">
        <v>50</v>
      </c>
      <c r="H57" s="48">
        <f>SUM(H58:H65)</f>
        <v>7939099</v>
      </c>
      <c r="I57" s="48">
        <f>SUM(I58:I65)</f>
        <v>-124892402</v>
      </c>
    </row>
    <row r="58" spans="1:9" ht="12.75" customHeight="1" x14ac:dyDescent="0.2">
      <c r="A58" s="239" t="s">
        <v>120</v>
      </c>
      <c r="B58" s="239"/>
      <c r="C58" s="239"/>
      <c r="D58" s="239"/>
      <c r="E58" s="239"/>
      <c r="F58" s="239"/>
      <c r="G58" s="6">
        <v>51</v>
      </c>
      <c r="H58" s="47">
        <v>0</v>
      </c>
      <c r="I58" s="47">
        <v>0</v>
      </c>
    </row>
    <row r="59" spans="1:9" ht="12.75" customHeight="1" x14ac:dyDescent="0.2">
      <c r="A59" s="239" t="s">
        <v>121</v>
      </c>
      <c r="B59" s="239"/>
      <c r="C59" s="239"/>
      <c r="D59" s="239"/>
      <c r="E59" s="239"/>
      <c r="F59" s="239"/>
      <c r="G59" s="6">
        <v>52</v>
      </c>
      <c r="H59" s="47">
        <v>-10041585</v>
      </c>
      <c r="I59" s="47">
        <v>-39816670</v>
      </c>
    </row>
    <row r="60" spans="1:9" ht="12.75" customHeight="1" x14ac:dyDescent="0.2">
      <c r="A60" s="239" t="s">
        <v>122</v>
      </c>
      <c r="B60" s="239"/>
      <c r="C60" s="239"/>
      <c r="D60" s="239"/>
      <c r="E60" s="239"/>
      <c r="F60" s="239"/>
      <c r="G60" s="6">
        <v>53</v>
      </c>
      <c r="H60" s="47">
        <v>0</v>
      </c>
      <c r="I60" s="47">
        <v>0</v>
      </c>
    </row>
    <row r="61" spans="1:9" ht="12.75" customHeight="1" x14ac:dyDescent="0.2">
      <c r="A61" s="239" t="s">
        <v>123</v>
      </c>
      <c r="B61" s="239"/>
      <c r="C61" s="239"/>
      <c r="D61" s="239"/>
      <c r="E61" s="239"/>
      <c r="F61" s="239"/>
      <c r="G61" s="6">
        <v>54</v>
      </c>
      <c r="H61" s="47">
        <v>0</v>
      </c>
      <c r="I61" s="47">
        <v>0</v>
      </c>
    </row>
    <row r="62" spans="1:9" ht="12.75" customHeight="1" x14ac:dyDescent="0.2">
      <c r="A62" s="239" t="s">
        <v>124</v>
      </c>
      <c r="B62" s="239"/>
      <c r="C62" s="239"/>
      <c r="D62" s="239"/>
      <c r="E62" s="239"/>
      <c r="F62" s="239"/>
      <c r="G62" s="6">
        <v>55</v>
      </c>
      <c r="H62" s="47">
        <v>21365755</v>
      </c>
      <c r="I62" s="47">
        <v>-99336775</v>
      </c>
    </row>
    <row r="63" spans="1:9" ht="12.75" customHeight="1" x14ac:dyDescent="0.2">
      <c r="A63" s="239" t="s">
        <v>113</v>
      </c>
      <c r="B63" s="239"/>
      <c r="C63" s="239"/>
      <c r="D63" s="239"/>
      <c r="E63" s="239"/>
      <c r="F63" s="239"/>
      <c r="G63" s="6">
        <v>56</v>
      </c>
      <c r="H63" s="47">
        <v>0</v>
      </c>
      <c r="I63" s="47">
        <v>0</v>
      </c>
    </row>
    <row r="64" spans="1:9" ht="21.6" customHeight="1" x14ac:dyDescent="0.2">
      <c r="A64" s="239" t="s">
        <v>125</v>
      </c>
      <c r="B64" s="239"/>
      <c r="C64" s="239"/>
      <c r="D64" s="239"/>
      <c r="E64" s="239"/>
      <c r="F64" s="239"/>
      <c r="G64" s="6">
        <v>57</v>
      </c>
      <c r="H64" s="47">
        <v>0</v>
      </c>
      <c r="I64" s="47">
        <v>0</v>
      </c>
    </row>
    <row r="65" spans="1:9" ht="22.9" customHeight="1" x14ac:dyDescent="0.2">
      <c r="A65" s="239" t="s">
        <v>126</v>
      </c>
      <c r="B65" s="239"/>
      <c r="C65" s="239"/>
      <c r="D65" s="239"/>
      <c r="E65" s="239"/>
      <c r="F65" s="239"/>
      <c r="G65" s="6">
        <v>58</v>
      </c>
      <c r="H65" s="102">
        <v>-3385071</v>
      </c>
      <c r="I65" s="47">
        <v>14261043</v>
      </c>
    </row>
    <row r="66" spans="1:9" ht="12.75" customHeight="1" x14ac:dyDescent="0.2">
      <c r="A66" s="237" t="s">
        <v>236</v>
      </c>
      <c r="B66" s="237"/>
      <c r="C66" s="237"/>
      <c r="D66" s="237"/>
      <c r="E66" s="237"/>
      <c r="F66" s="237"/>
      <c r="G66" s="7">
        <v>59</v>
      </c>
      <c r="H66" s="50">
        <f>H43+H44</f>
        <v>1542820516</v>
      </c>
      <c r="I66" s="50">
        <f>I43+I44</f>
        <v>1620573127</v>
      </c>
    </row>
    <row r="67" spans="1:9" ht="12.75" customHeight="1" x14ac:dyDescent="0.2">
      <c r="A67" s="238" t="s">
        <v>127</v>
      </c>
      <c r="B67" s="238"/>
      <c r="C67" s="238"/>
      <c r="D67" s="238"/>
      <c r="E67" s="238"/>
      <c r="F67" s="238"/>
      <c r="G67" s="6">
        <v>60</v>
      </c>
      <c r="H67" s="47">
        <v>51670531</v>
      </c>
      <c r="I67" s="47">
        <v>13240881</v>
      </c>
    </row>
    <row r="68" spans="1:9" x14ac:dyDescent="0.2">
      <c r="A68" s="236" t="s">
        <v>128</v>
      </c>
      <c r="B68" s="236"/>
      <c r="C68" s="236"/>
      <c r="D68" s="236"/>
      <c r="E68" s="236"/>
      <c r="F68" s="236"/>
      <c r="G68" s="6">
        <v>61</v>
      </c>
      <c r="H68" s="47">
        <v>1491149985</v>
      </c>
      <c r="I68" s="47">
        <v>1607332246</v>
      </c>
    </row>
  </sheetData>
  <sheetProtection algorithmName="SHA-512" hashValue="4mRvNnftn52dOlmP8N3KAT4hGjKFlHA2JDLhFrauiq5JUMueeEC7HErDK2eDp9m6ZCEesGAXhkJyqhDxdugZaQ==" saltValue="axGtEaVU0vv4A1RHdc7oCg==" spinCount="100000" sheet="1" objects="1" scenarios="1"/>
  <mergeCells count="68">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 ref="A33:F33"/>
    <mergeCell ref="A13:F13"/>
    <mergeCell ref="A14:F14"/>
    <mergeCell ref="A15:F15"/>
    <mergeCell ref="A16:F16"/>
    <mergeCell ref="A17:F17"/>
    <mergeCell ref="A30:F30"/>
    <mergeCell ref="A23:F23"/>
    <mergeCell ref="A24:F24"/>
    <mergeCell ref="A31:F31"/>
    <mergeCell ref="A32:F32"/>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46:F46"/>
    <mergeCell ref="A47:F47"/>
    <mergeCell ref="A48:F48"/>
    <mergeCell ref="A43:F43"/>
    <mergeCell ref="A44:F44"/>
    <mergeCell ref="A45:F45"/>
    <mergeCell ref="A42:I42"/>
    <mergeCell ref="A41:F41"/>
    <mergeCell ref="A40:F40"/>
    <mergeCell ref="A39:F39"/>
    <mergeCell ref="A34:F34"/>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40" zoomScale="110" zoomScaleNormal="100" workbookViewId="0">
      <selection activeCell="H50" sqref="H50"/>
    </sheetView>
  </sheetViews>
  <sheetFormatPr defaultRowHeight="12.75" x14ac:dyDescent="0.2"/>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41" t="s">
        <v>182</v>
      </c>
      <c r="B1" s="254"/>
      <c r="C1" s="254"/>
      <c r="D1" s="254"/>
      <c r="E1" s="254"/>
      <c r="F1" s="254"/>
      <c r="G1" s="254"/>
      <c r="H1" s="254"/>
    </row>
    <row r="2" spans="1:9" ht="12.75" customHeight="1" x14ac:dyDescent="0.2">
      <c r="A2" s="240" t="s">
        <v>326</v>
      </c>
      <c r="B2" s="209"/>
      <c r="C2" s="209"/>
      <c r="D2" s="209"/>
      <c r="E2" s="209"/>
      <c r="F2" s="209"/>
      <c r="G2" s="209"/>
      <c r="H2" s="209"/>
    </row>
    <row r="3" spans="1:9" x14ac:dyDescent="0.2">
      <c r="A3" s="257" t="s">
        <v>12</v>
      </c>
      <c r="B3" s="258"/>
      <c r="C3" s="258"/>
      <c r="D3" s="258"/>
      <c r="E3" s="258"/>
      <c r="F3" s="258"/>
      <c r="G3" s="258"/>
      <c r="H3" s="258"/>
      <c r="I3" s="221"/>
    </row>
    <row r="4" spans="1:9" ht="12.75" customHeight="1" x14ac:dyDescent="0.2">
      <c r="A4" s="216" t="s">
        <v>328</v>
      </c>
      <c r="B4" s="217"/>
      <c r="C4" s="217"/>
      <c r="D4" s="217"/>
      <c r="E4" s="217"/>
      <c r="F4" s="217"/>
      <c r="G4" s="217"/>
      <c r="H4" s="217"/>
      <c r="I4" s="218"/>
    </row>
    <row r="5" spans="1:9" ht="45" x14ac:dyDescent="0.2">
      <c r="A5" s="255" t="s">
        <v>2</v>
      </c>
      <c r="B5" s="256"/>
      <c r="C5" s="256"/>
      <c r="D5" s="256"/>
      <c r="E5" s="256"/>
      <c r="F5" s="256"/>
      <c r="G5" s="67" t="s">
        <v>6</v>
      </c>
      <c r="H5" s="15" t="s">
        <v>228</v>
      </c>
      <c r="I5" s="68" t="s">
        <v>231</v>
      </c>
    </row>
    <row r="6" spans="1:9" x14ac:dyDescent="0.2">
      <c r="A6" s="259">
        <v>1</v>
      </c>
      <c r="B6" s="256"/>
      <c r="C6" s="256"/>
      <c r="D6" s="256"/>
      <c r="E6" s="256"/>
      <c r="F6" s="256"/>
      <c r="G6" s="64">
        <v>2</v>
      </c>
      <c r="H6" s="15" t="s">
        <v>7</v>
      </c>
      <c r="I6" s="15" t="s">
        <v>8</v>
      </c>
    </row>
    <row r="7" spans="1:9" x14ac:dyDescent="0.2">
      <c r="A7" s="250" t="s">
        <v>136</v>
      </c>
      <c r="B7" s="251"/>
      <c r="C7" s="251"/>
      <c r="D7" s="251"/>
      <c r="E7" s="251"/>
      <c r="F7" s="251"/>
      <c r="G7" s="251"/>
      <c r="H7" s="251"/>
      <c r="I7" s="251"/>
    </row>
    <row r="8" spans="1:9" x14ac:dyDescent="0.2">
      <c r="A8" s="248" t="s">
        <v>129</v>
      </c>
      <c r="B8" s="248"/>
      <c r="C8" s="248"/>
      <c r="D8" s="248"/>
      <c r="E8" s="248"/>
      <c r="F8" s="248"/>
      <c r="G8" s="6">
        <v>1</v>
      </c>
      <c r="H8" s="47">
        <v>0</v>
      </c>
      <c r="I8" s="47">
        <v>0</v>
      </c>
    </row>
    <row r="9" spans="1:9" x14ac:dyDescent="0.2">
      <c r="A9" s="248" t="s">
        <v>130</v>
      </c>
      <c r="B9" s="248"/>
      <c r="C9" s="248"/>
      <c r="D9" s="248"/>
      <c r="E9" s="248"/>
      <c r="F9" s="248"/>
      <c r="G9" s="6">
        <v>2</v>
      </c>
      <c r="H9" s="47">
        <v>0</v>
      </c>
      <c r="I9" s="47">
        <v>0</v>
      </c>
    </row>
    <row r="10" spans="1:9" x14ac:dyDescent="0.2">
      <c r="A10" s="248" t="s">
        <v>131</v>
      </c>
      <c r="B10" s="248"/>
      <c r="C10" s="248"/>
      <c r="D10" s="248"/>
      <c r="E10" s="248"/>
      <c r="F10" s="248"/>
      <c r="G10" s="6">
        <v>3</v>
      </c>
      <c r="H10" s="47">
        <v>0</v>
      </c>
      <c r="I10" s="47">
        <v>0</v>
      </c>
    </row>
    <row r="11" spans="1:9" x14ac:dyDescent="0.2">
      <c r="A11" s="248" t="s">
        <v>132</v>
      </c>
      <c r="B11" s="248"/>
      <c r="C11" s="248"/>
      <c r="D11" s="248"/>
      <c r="E11" s="248"/>
      <c r="F11" s="248"/>
      <c r="G11" s="6">
        <v>4</v>
      </c>
      <c r="H11" s="47">
        <v>0</v>
      </c>
      <c r="I11" s="47">
        <v>0</v>
      </c>
    </row>
    <row r="12" spans="1:9" x14ac:dyDescent="0.2">
      <c r="A12" s="248" t="s">
        <v>133</v>
      </c>
      <c r="B12" s="248"/>
      <c r="C12" s="248"/>
      <c r="D12" s="248"/>
      <c r="E12" s="248"/>
      <c r="F12" s="248"/>
      <c r="G12" s="6">
        <v>5</v>
      </c>
      <c r="H12" s="47">
        <v>0</v>
      </c>
      <c r="I12" s="47">
        <v>0</v>
      </c>
    </row>
    <row r="13" spans="1:9" ht="22.5" customHeight="1" x14ac:dyDescent="0.2">
      <c r="A13" s="248" t="s">
        <v>153</v>
      </c>
      <c r="B13" s="248"/>
      <c r="C13" s="248"/>
      <c r="D13" s="248"/>
      <c r="E13" s="248"/>
      <c r="F13" s="248"/>
      <c r="G13" s="6">
        <v>6</v>
      </c>
      <c r="H13" s="47">
        <v>0</v>
      </c>
      <c r="I13" s="47">
        <v>0</v>
      </c>
    </row>
    <row r="14" spans="1:9" x14ac:dyDescent="0.2">
      <c r="A14" s="248" t="s">
        <v>134</v>
      </c>
      <c r="B14" s="248"/>
      <c r="C14" s="248"/>
      <c r="D14" s="248"/>
      <c r="E14" s="248"/>
      <c r="F14" s="248"/>
      <c r="G14" s="6">
        <v>7</v>
      </c>
      <c r="H14" s="47">
        <v>0</v>
      </c>
      <c r="I14" s="47">
        <v>0</v>
      </c>
    </row>
    <row r="15" spans="1:9" x14ac:dyDescent="0.2">
      <c r="A15" s="248" t="s">
        <v>135</v>
      </c>
      <c r="B15" s="248"/>
      <c r="C15" s="248"/>
      <c r="D15" s="248"/>
      <c r="E15" s="248"/>
      <c r="F15" s="248"/>
      <c r="G15" s="6">
        <v>8</v>
      </c>
      <c r="H15" s="47">
        <v>0</v>
      </c>
      <c r="I15" s="47">
        <v>0</v>
      </c>
    </row>
    <row r="16" spans="1:9" x14ac:dyDescent="0.2">
      <c r="A16" s="250" t="s">
        <v>137</v>
      </c>
      <c r="B16" s="251"/>
      <c r="C16" s="251"/>
      <c r="D16" s="251"/>
      <c r="E16" s="251"/>
      <c r="F16" s="251"/>
      <c r="G16" s="251"/>
      <c r="H16" s="251"/>
      <c r="I16" s="251"/>
    </row>
    <row r="17" spans="1:9" x14ac:dyDescent="0.2">
      <c r="A17" s="248" t="s">
        <v>138</v>
      </c>
      <c r="B17" s="248"/>
      <c r="C17" s="248"/>
      <c r="D17" s="248"/>
      <c r="E17" s="248"/>
      <c r="F17" s="248"/>
      <c r="G17" s="6">
        <v>9</v>
      </c>
      <c r="H17" s="69">
        <v>1598943543</v>
      </c>
      <c r="I17" s="69">
        <v>1893319254</v>
      </c>
    </row>
    <row r="18" spans="1:9" x14ac:dyDescent="0.2">
      <c r="A18" s="248" t="s">
        <v>139</v>
      </c>
      <c r="B18" s="248"/>
      <c r="C18" s="248"/>
      <c r="D18" s="248"/>
      <c r="E18" s="248"/>
      <c r="F18" s="248"/>
      <c r="G18" s="6"/>
      <c r="H18" s="69">
        <v>0</v>
      </c>
      <c r="I18" s="69">
        <v>0</v>
      </c>
    </row>
    <row r="19" spans="1:9" x14ac:dyDescent="0.2">
      <c r="A19" s="248" t="s">
        <v>140</v>
      </c>
      <c r="B19" s="248"/>
      <c r="C19" s="248"/>
      <c r="D19" s="248"/>
      <c r="E19" s="248"/>
      <c r="F19" s="248"/>
      <c r="G19" s="6">
        <v>10</v>
      </c>
      <c r="H19" s="69">
        <v>727488619</v>
      </c>
      <c r="I19" s="69">
        <v>465888878</v>
      </c>
    </row>
    <row r="20" spans="1:9" x14ac:dyDescent="0.2">
      <c r="A20" s="248" t="s">
        <v>141</v>
      </c>
      <c r="B20" s="248"/>
      <c r="C20" s="248"/>
      <c r="D20" s="248"/>
      <c r="E20" s="248"/>
      <c r="F20" s="248"/>
      <c r="G20" s="6">
        <v>11</v>
      </c>
      <c r="H20" s="69">
        <v>195622749</v>
      </c>
      <c r="I20" s="69">
        <v>196567786</v>
      </c>
    </row>
    <row r="21" spans="1:9" ht="23.25" customHeight="1" x14ac:dyDescent="0.2">
      <c r="A21" s="248" t="s">
        <v>142</v>
      </c>
      <c r="B21" s="248"/>
      <c r="C21" s="248"/>
      <c r="D21" s="248"/>
      <c r="E21" s="248"/>
      <c r="F21" s="248"/>
      <c r="G21" s="6">
        <v>12</v>
      </c>
      <c r="H21" s="69">
        <v>12812859</v>
      </c>
      <c r="I21" s="69">
        <v>6304627</v>
      </c>
    </row>
    <row r="22" spans="1:9" x14ac:dyDescent="0.2">
      <c r="A22" s="248" t="s">
        <v>143</v>
      </c>
      <c r="B22" s="248"/>
      <c r="C22" s="248"/>
      <c r="D22" s="248"/>
      <c r="E22" s="248"/>
      <c r="F22" s="248"/>
      <c r="G22" s="6">
        <v>13</v>
      </c>
      <c r="H22" s="69">
        <v>-6144585</v>
      </c>
      <c r="I22" s="69">
        <v>-8952541</v>
      </c>
    </row>
    <row r="23" spans="1:9" x14ac:dyDescent="0.2">
      <c r="A23" s="248" t="s">
        <v>144</v>
      </c>
      <c r="B23" s="248"/>
      <c r="C23" s="248"/>
      <c r="D23" s="248"/>
      <c r="E23" s="248"/>
      <c r="F23" s="248"/>
      <c r="G23" s="6">
        <v>14</v>
      </c>
      <c r="H23" s="69">
        <v>0</v>
      </c>
      <c r="I23" s="69">
        <v>0</v>
      </c>
    </row>
    <row r="24" spans="1:9" x14ac:dyDescent="0.2">
      <c r="A24" s="250" t="s">
        <v>145</v>
      </c>
      <c r="B24" s="251"/>
      <c r="C24" s="251"/>
      <c r="D24" s="251"/>
      <c r="E24" s="251"/>
      <c r="F24" s="251"/>
      <c r="G24" s="251"/>
      <c r="H24" s="251"/>
      <c r="I24" s="251"/>
    </row>
    <row r="25" spans="1:9" x14ac:dyDescent="0.2">
      <c r="A25" s="248" t="s">
        <v>146</v>
      </c>
      <c r="B25" s="248"/>
      <c r="C25" s="248"/>
      <c r="D25" s="248"/>
      <c r="E25" s="248"/>
      <c r="F25" s="248"/>
      <c r="G25" s="6">
        <v>15</v>
      </c>
      <c r="H25" s="69">
        <v>-60099497.939999998</v>
      </c>
      <c r="I25" s="69">
        <v>-1724829870</v>
      </c>
    </row>
    <row r="26" spans="1:9" x14ac:dyDescent="0.2">
      <c r="A26" s="248" t="s">
        <v>147</v>
      </c>
      <c r="B26" s="248"/>
      <c r="C26" s="248"/>
      <c r="D26" s="248"/>
      <c r="E26" s="248"/>
      <c r="F26" s="248"/>
      <c r="G26" s="6">
        <v>16</v>
      </c>
      <c r="H26" s="69">
        <f>1210250984+20228812</f>
        <v>1230479796</v>
      </c>
      <c r="I26" s="69">
        <f>-5176685354+3820058</f>
        <v>-5172865296</v>
      </c>
    </row>
    <row r="27" spans="1:9" x14ac:dyDescent="0.2">
      <c r="A27" s="248" t="s">
        <v>148</v>
      </c>
      <c r="B27" s="248"/>
      <c r="C27" s="248"/>
      <c r="D27" s="248"/>
      <c r="E27" s="248"/>
      <c r="F27" s="248"/>
      <c r="G27" s="6">
        <v>17</v>
      </c>
      <c r="H27" s="69">
        <f>-3494960396</f>
        <v>-3494960396</v>
      </c>
      <c r="I27" s="69">
        <v>-3804761777</v>
      </c>
    </row>
    <row r="28" spans="1:9" ht="25.5" customHeight="1" x14ac:dyDescent="0.2">
      <c r="A28" s="248" t="s">
        <v>149</v>
      </c>
      <c r="B28" s="248"/>
      <c r="C28" s="248"/>
      <c r="D28" s="248"/>
      <c r="E28" s="248"/>
      <c r="F28" s="248"/>
      <c r="G28" s="6">
        <v>18</v>
      </c>
      <c r="H28" s="69">
        <v>-3383737501</v>
      </c>
      <c r="I28" s="69">
        <v>-2364315467</v>
      </c>
    </row>
    <row r="29" spans="1:9" ht="23.25" customHeight="1" x14ac:dyDescent="0.2">
      <c r="A29" s="248" t="s">
        <v>150</v>
      </c>
      <c r="B29" s="248"/>
      <c r="C29" s="248"/>
      <c r="D29" s="248"/>
      <c r="E29" s="248"/>
      <c r="F29" s="248"/>
      <c r="G29" s="6">
        <v>19</v>
      </c>
      <c r="H29" s="69">
        <v>-10815969</v>
      </c>
      <c r="I29" s="69">
        <v>-275968365</v>
      </c>
    </row>
    <row r="30" spans="1:9" ht="27.75" customHeight="1" x14ac:dyDescent="0.2">
      <c r="A30" s="248" t="s">
        <v>151</v>
      </c>
      <c r="B30" s="248"/>
      <c r="C30" s="248"/>
      <c r="D30" s="248"/>
      <c r="E30" s="248"/>
      <c r="F30" s="248"/>
      <c r="G30" s="6">
        <v>20</v>
      </c>
      <c r="H30" s="69">
        <v>0</v>
      </c>
      <c r="I30" s="69">
        <v>0</v>
      </c>
    </row>
    <row r="31" spans="1:9" ht="27.75" customHeight="1" x14ac:dyDescent="0.2">
      <c r="A31" s="248" t="s">
        <v>152</v>
      </c>
      <c r="B31" s="248"/>
      <c r="C31" s="248"/>
      <c r="D31" s="248"/>
      <c r="E31" s="248"/>
      <c r="F31" s="248"/>
      <c r="G31" s="6">
        <v>21</v>
      </c>
      <c r="H31" s="69">
        <v>3891523887</v>
      </c>
      <c r="I31" s="69">
        <v>1620959226</v>
      </c>
    </row>
    <row r="32" spans="1:9" ht="29.25" customHeight="1" x14ac:dyDescent="0.2">
      <c r="A32" s="248" t="s">
        <v>154</v>
      </c>
      <c r="B32" s="248"/>
      <c r="C32" s="248"/>
      <c r="D32" s="248"/>
      <c r="E32" s="248"/>
      <c r="F32" s="248"/>
      <c r="G32" s="6">
        <v>22</v>
      </c>
      <c r="H32" s="69">
        <v>349023381</v>
      </c>
      <c r="I32" s="69">
        <v>282559636</v>
      </c>
    </row>
    <row r="33" spans="1:9" x14ac:dyDescent="0.2">
      <c r="A33" s="248" t="s">
        <v>155</v>
      </c>
      <c r="B33" s="248"/>
      <c r="C33" s="248"/>
      <c r="D33" s="248"/>
      <c r="E33" s="248"/>
      <c r="F33" s="248"/>
      <c r="G33" s="6">
        <v>23</v>
      </c>
      <c r="H33" s="69">
        <v>-851296240</v>
      </c>
      <c r="I33" s="69">
        <v>278537671</v>
      </c>
    </row>
    <row r="34" spans="1:9" x14ac:dyDescent="0.2">
      <c r="A34" s="248" t="s">
        <v>156</v>
      </c>
      <c r="B34" s="248"/>
      <c r="C34" s="248"/>
      <c r="D34" s="248"/>
      <c r="E34" s="248"/>
      <c r="F34" s="248"/>
      <c r="G34" s="6">
        <v>24</v>
      </c>
      <c r="H34" s="69">
        <v>-639779310</v>
      </c>
      <c r="I34" s="69">
        <v>651526359</v>
      </c>
    </row>
    <row r="35" spans="1:9" x14ac:dyDescent="0.2">
      <c r="A35" s="248" t="s">
        <v>157</v>
      </c>
      <c r="B35" s="248"/>
      <c r="C35" s="248"/>
      <c r="D35" s="248"/>
      <c r="E35" s="248"/>
      <c r="F35" s="248"/>
      <c r="G35" s="6">
        <v>25</v>
      </c>
      <c r="H35" s="69">
        <v>5424871485</v>
      </c>
      <c r="I35" s="69">
        <v>6504293269</v>
      </c>
    </row>
    <row r="36" spans="1:9" x14ac:dyDescent="0.2">
      <c r="A36" s="248" t="s">
        <v>158</v>
      </c>
      <c r="B36" s="248"/>
      <c r="C36" s="248"/>
      <c r="D36" s="248"/>
      <c r="E36" s="248"/>
      <c r="F36" s="248"/>
      <c r="G36" s="6">
        <v>26</v>
      </c>
      <c r="H36" s="69">
        <v>1453166738</v>
      </c>
      <c r="I36" s="69">
        <v>3464093173</v>
      </c>
    </row>
    <row r="37" spans="1:9" x14ac:dyDescent="0.2">
      <c r="A37" s="248" t="s">
        <v>159</v>
      </c>
      <c r="B37" s="248"/>
      <c r="C37" s="248"/>
      <c r="D37" s="248"/>
      <c r="E37" s="248"/>
      <c r="F37" s="248"/>
      <c r="G37" s="6">
        <v>27</v>
      </c>
      <c r="H37" s="69">
        <v>-2195252354</v>
      </c>
      <c r="I37" s="69">
        <v>-1609876766</v>
      </c>
    </row>
    <row r="38" spans="1:9" x14ac:dyDescent="0.2">
      <c r="A38" s="248" t="s">
        <v>160</v>
      </c>
      <c r="B38" s="248"/>
      <c r="C38" s="248"/>
      <c r="D38" s="248"/>
      <c r="E38" s="248"/>
      <c r="F38" s="248"/>
      <c r="G38" s="6">
        <v>28</v>
      </c>
      <c r="H38" s="69">
        <v>-3151550</v>
      </c>
      <c r="I38" s="69">
        <v>-3520457</v>
      </c>
    </row>
    <row r="39" spans="1:9" x14ac:dyDescent="0.2">
      <c r="A39" s="248" t="s">
        <v>161</v>
      </c>
      <c r="B39" s="248"/>
      <c r="C39" s="248"/>
      <c r="D39" s="248"/>
      <c r="E39" s="248"/>
      <c r="F39" s="248"/>
      <c r="G39" s="6">
        <v>29</v>
      </c>
      <c r="H39" s="69">
        <v>298225225</v>
      </c>
      <c r="I39" s="69">
        <v>-368420192</v>
      </c>
    </row>
    <row r="40" spans="1:9" x14ac:dyDescent="0.2">
      <c r="A40" s="248" t="s">
        <v>162</v>
      </c>
      <c r="B40" s="248"/>
      <c r="C40" s="248"/>
      <c r="D40" s="248"/>
      <c r="E40" s="248"/>
      <c r="F40" s="248"/>
      <c r="G40" s="6">
        <v>30</v>
      </c>
      <c r="H40" s="69">
        <v>3135738908</v>
      </c>
      <c r="I40" s="69">
        <v>3284051289</v>
      </c>
    </row>
    <row r="41" spans="1:9" x14ac:dyDescent="0.2">
      <c r="A41" s="248" t="s">
        <v>163</v>
      </c>
      <c r="B41" s="248"/>
      <c r="C41" s="248"/>
      <c r="D41" s="248"/>
      <c r="E41" s="248"/>
      <c r="F41" s="248"/>
      <c r="G41" s="6">
        <v>31</v>
      </c>
      <c r="H41" s="69">
        <v>0</v>
      </c>
      <c r="I41" s="69">
        <v>0</v>
      </c>
    </row>
    <row r="42" spans="1:9" x14ac:dyDescent="0.2">
      <c r="A42" s="248" t="s">
        <v>164</v>
      </c>
      <c r="B42" s="248"/>
      <c r="C42" s="248"/>
      <c r="D42" s="248"/>
      <c r="E42" s="248"/>
      <c r="F42" s="248"/>
      <c r="G42" s="6">
        <v>32</v>
      </c>
      <c r="H42" s="69">
        <v>-639244015</v>
      </c>
      <c r="I42" s="69">
        <v>-479731274</v>
      </c>
    </row>
    <row r="43" spans="1:9" x14ac:dyDescent="0.2">
      <c r="A43" s="248" t="s">
        <v>165</v>
      </c>
      <c r="B43" s="248"/>
      <c r="C43" s="248"/>
      <c r="D43" s="248"/>
      <c r="E43" s="248"/>
      <c r="F43" s="248"/>
      <c r="G43" s="6">
        <v>33</v>
      </c>
      <c r="H43" s="69">
        <v>-457222736</v>
      </c>
      <c r="I43" s="69">
        <v>-300321377</v>
      </c>
    </row>
    <row r="44" spans="1:9" ht="13.5" customHeight="1" x14ac:dyDescent="0.2">
      <c r="A44" s="249" t="s">
        <v>166</v>
      </c>
      <c r="B44" s="249"/>
      <c r="C44" s="249"/>
      <c r="D44" s="249"/>
      <c r="E44" s="249"/>
      <c r="F44" s="249"/>
      <c r="G44" s="6">
        <v>34</v>
      </c>
      <c r="H44" s="70">
        <f>SUM(H25:H43)+SUM(H17:H23)+SUM(H8:H15)</f>
        <v>6576193036.0599995</v>
      </c>
      <c r="I44" s="70">
        <f>SUM(I25:I43)+SUM(I17:I23)+SUM(I8:I15)</f>
        <v>2534537786</v>
      </c>
    </row>
    <row r="45" spans="1:9" x14ac:dyDescent="0.2">
      <c r="A45" s="250" t="s">
        <v>18</v>
      </c>
      <c r="B45" s="251"/>
      <c r="C45" s="251"/>
      <c r="D45" s="251"/>
      <c r="E45" s="251"/>
      <c r="F45" s="251"/>
      <c r="G45" s="251"/>
      <c r="H45" s="251"/>
      <c r="I45" s="251"/>
    </row>
    <row r="46" spans="1:9" ht="24.75" customHeight="1" x14ac:dyDescent="0.2">
      <c r="A46" s="248" t="s">
        <v>167</v>
      </c>
      <c r="B46" s="248"/>
      <c r="C46" s="248"/>
      <c r="D46" s="248"/>
      <c r="E46" s="248"/>
      <c r="F46" s="248"/>
      <c r="G46" s="6">
        <v>35</v>
      </c>
      <c r="H46" s="69">
        <v>-300981474</v>
      </c>
      <c r="I46" s="69">
        <v>-181217492</v>
      </c>
    </row>
    <row r="47" spans="1:9" ht="26.25" customHeight="1" x14ac:dyDescent="0.2">
      <c r="A47" s="248" t="s">
        <v>168</v>
      </c>
      <c r="B47" s="248"/>
      <c r="C47" s="248"/>
      <c r="D47" s="248"/>
      <c r="E47" s="248"/>
      <c r="F47" s="248"/>
      <c r="G47" s="6">
        <v>36</v>
      </c>
      <c r="H47" s="69">
        <v>-1103320508</v>
      </c>
      <c r="I47" s="69">
        <v>-151720029</v>
      </c>
    </row>
    <row r="48" spans="1:9" ht="24" customHeight="1" x14ac:dyDescent="0.2">
      <c r="A48" s="248" t="s">
        <v>169</v>
      </c>
      <c r="B48" s="248"/>
      <c r="C48" s="248"/>
      <c r="D48" s="248"/>
      <c r="E48" s="248"/>
      <c r="F48" s="248"/>
      <c r="G48" s="6">
        <v>37</v>
      </c>
      <c r="H48" s="69">
        <v>0</v>
      </c>
      <c r="I48" s="69">
        <v>0</v>
      </c>
    </row>
    <row r="49" spans="1:9" x14ac:dyDescent="0.2">
      <c r="A49" s="248" t="s">
        <v>170</v>
      </c>
      <c r="B49" s="248"/>
      <c r="C49" s="248"/>
      <c r="D49" s="248"/>
      <c r="E49" s="248"/>
      <c r="F49" s="248"/>
      <c r="G49" s="6">
        <v>38</v>
      </c>
      <c r="H49" s="69">
        <v>5935689</v>
      </c>
      <c r="I49" s="69">
        <v>2702209</v>
      </c>
    </row>
    <row r="50" spans="1:9" x14ac:dyDescent="0.2">
      <c r="A50" s="248" t="s">
        <v>171</v>
      </c>
      <c r="B50" s="248"/>
      <c r="C50" s="248"/>
      <c r="D50" s="248"/>
      <c r="E50" s="248"/>
      <c r="F50" s="248"/>
      <c r="G50" s="6">
        <v>39</v>
      </c>
      <c r="H50" s="69">
        <v>0</v>
      </c>
      <c r="I50" s="69">
        <v>0</v>
      </c>
    </row>
    <row r="51" spans="1:9" x14ac:dyDescent="0.2">
      <c r="A51" s="249" t="s">
        <v>172</v>
      </c>
      <c r="B51" s="249"/>
      <c r="C51" s="249"/>
      <c r="D51" s="249"/>
      <c r="E51" s="249"/>
      <c r="F51" s="249"/>
      <c r="G51" s="6">
        <v>40</v>
      </c>
      <c r="H51" s="70">
        <f>SUM(H46:H50)</f>
        <v>-1398366293</v>
      </c>
      <c r="I51" s="70">
        <f>SUM(I46:I50)</f>
        <v>-330235312</v>
      </c>
    </row>
    <row r="52" spans="1:9" x14ac:dyDescent="0.2">
      <c r="A52" s="250" t="s">
        <v>19</v>
      </c>
      <c r="B52" s="251"/>
      <c r="C52" s="251"/>
      <c r="D52" s="251"/>
      <c r="E52" s="251"/>
      <c r="F52" s="251"/>
      <c r="G52" s="251"/>
      <c r="H52" s="251"/>
      <c r="I52" s="251"/>
    </row>
    <row r="53" spans="1:9" ht="23.25" customHeight="1" x14ac:dyDescent="0.2">
      <c r="A53" s="248" t="s">
        <v>173</v>
      </c>
      <c r="B53" s="248"/>
      <c r="C53" s="248"/>
      <c r="D53" s="248"/>
      <c r="E53" s="248"/>
      <c r="F53" s="248"/>
      <c r="G53" s="6">
        <v>41</v>
      </c>
      <c r="H53" s="69">
        <v>-499377000</v>
      </c>
      <c r="I53" s="69">
        <v>376779158</v>
      </c>
    </row>
    <row r="54" spans="1:9" x14ac:dyDescent="0.2">
      <c r="A54" s="248" t="s">
        <v>174</v>
      </c>
      <c r="B54" s="248"/>
      <c r="C54" s="248"/>
      <c r="D54" s="248"/>
      <c r="E54" s="248"/>
      <c r="F54" s="248"/>
      <c r="G54" s="6">
        <v>42</v>
      </c>
      <c r="H54" s="69">
        <v>0</v>
      </c>
      <c r="I54" s="69">
        <v>0</v>
      </c>
    </row>
    <row r="55" spans="1:9" x14ac:dyDescent="0.2">
      <c r="A55" s="253" t="s">
        <v>175</v>
      </c>
      <c r="B55" s="253"/>
      <c r="C55" s="253"/>
      <c r="D55" s="253"/>
      <c r="E55" s="253"/>
      <c r="F55" s="253"/>
      <c r="G55" s="6">
        <v>43</v>
      </c>
      <c r="H55" s="69">
        <v>0</v>
      </c>
      <c r="I55" s="69">
        <v>0</v>
      </c>
    </row>
    <row r="56" spans="1:9" x14ac:dyDescent="0.2">
      <c r="A56" s="253" t="s">
        <v>176</v>
      </c>
      <c r="B56" s="253"/>
      <c r="C56" s="253"/>
      <c r="D56" s="253"/>
      <c r="E56" s="253"/>
      <c r="F56" s="253"/>
      <c r="G56" s="6">
        <v>44</v>
      </c>
      <c r="H56" s="69">
        <v>0</v>
      </c>
      <c r="I56" s="69">
        <v>0</v>
      </c>
    </row>
    <row r="57" spans="1:9" x14ac:dyDescent="0.2">
      <c r="A57" s="248" t="s">
        <v>177</v>
      </c>
      <c r="B57" s="248"/>
      <c r="C57" s="248"/>
      <c r="D57" s="248"/>
      <c r="E57" s="248"/>
      <c r="F57" s="248"/>
      <c r="G57" s="6">
        <v>45</v>
      </c>
      <c r="H57" s="69">
        <v>-481525732</v>
      </c>
      <c r="I57" s="69">
        <v>-303261531</v>
      </c>
    </row>
    <row r="58" spans="1:9" x14ac:dyDescent="0.2">
      <c r="A58" s="248" t="s">
        <v>178</v>
      </c>
      <c r="B58" s="248"/>
      <c r="C58" s="248"/>
      <c r="D58" s="248"/>
      <c r="E58" s="248"/>
      <c r="F58" s="248"/>
      <c r="G58" s="6">
        <v>46</v>
      </c>
      <c r="H58" s="69">
        <v>0</v>
      </c>
      <c r="I58" s="69">
        <v>0</v>
      </c>
    </row>
    <row r="59" spans="1:9" x14ac:dyDescent="0.2">
      <c r="A59" s="249" t="s">
        <v>180</v>
      </c>
      <c r="B59" s="248"/>
      <c r="C59" s="248"/>
      <c r="D59" s="248"/>
      <c r="E59" s="248"/>
      <c r="F59" s="248"/>
      <c r="G59" s="6">
        <v>47</v>
      </c>
      <c r="H59" s="70">
        <f>H53+H54+H55+H56+H57+H58</f>
        <v>-980902732</v>
      </c>
      <c r="I59" s="70">
        <f>I53+I54+I55+I56+I57+I58</f>
        <v>73517627</v>
      </c>
    </row>
    <row r="60" spans="1:9" ht="25.5" customHeight="1" x14ac:dyDescent="0.2">
      <c r="A60" s="249" t="s">
        <v>179</v>
      </c>
      <c r="B60" s="249"/>
      <c r="C60" s="249"/>
      <c r="D60" s="249"/>
      <c r="E60" s="249"/>
      <c r="F60" s="249"/>
      <c r="G60" s="6">
        <v>48</v>
      </c>
      <c r="H60" s="70">
        <f>H44+H51+H59</f>
        <v>4196924011.0599995</v>
      </c>
      <c r="I60" s="70">
        <f>I44+I51+I59</f>
        <v>2277820101</v>
      </c>
    </row>
    <row r="61" spans="1:9" x14ac:dyDescent="0.2">
      <c r="A61" s="249" t="s">
        <v>229</v>
      </c>
      <c r="B61" s="248"/>
      <c r="C61" s="248"/>
      <c r="D61" s="248"/>
      <c r="E61" s="248"/>
      <c r="F61" s="248"/>
      <c r="G61" s="6">
        <v>49</v>
      </c>
      <c r="H61" s="71">
        <v>16388436705</v>
      </c>
      <c r="I61" s="71">
        <v>20565131904</v>
      </c>
    </row>
    <row r="62" spans="1:9" x14ac:dyDescent="0.2">
      <c r="A62" s="248" t="s">
        <v>181</v>
      </c>
      <c r="B62" s="248"/>
      <c r="C62" s="248"/>
      <c r="D62" s="248"/>
      <c r="E62" s="248"/>
      <c r="F62" s="248"/>
      <c r="G62" s="6">
        <v>50</v>
      </c>
      <c r="H62" s="71">
        <v>-20228812</v>
      </c>
      <c r="I62" s="71">
        <v>-3820058</v>
      </c>
    </row>
    <row r="63" spans="1:9" x14ac:dyDescent="0.2">
      <c r="A63" s="252" t="s">
        <v>230</v>
      </c>
      <c r="B63" s="253"/>
      <c r="C63" s="253"/>
      <c r="D63" s="253"/>
      <c r="E63" s="253"/>
      <c r="F63" s="253"/>
      <c r="G63" s="6">
        <v>51</v>
      </c>
      <c r="H63" s="70">
        <f>H60+H61+H62</f>
        <v>20565131904.059998</v>
      </c>
      <c r="I63" s="70">
        <f>I60+I61+I62</f>
        <v>22839131947</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view="pageBreakPreview" topLeftCell="A13" zoomScale="110" zoomScaleNormal="100" workbookViewId="0">
      <selection activeCell="P17" sqref="P17"/>
    </sheetView>
  </sheetViews>
  <sheetFormatPr defaultRowHeight="12.75" x14ac:dyDescent="0.2"/>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71" t="s">
        <v>9</v>
      </c>
      <c r="B1" s="272"/>
      <c r="C1" s="272"/>
      <c r="D1" s="272"/>
      <c r="E1" s="272"/>
      <c r="F1" s="272"/>
      <c r="G1" s="272"/>
      <c r="H1" s="272"/>
      <c r="I1" s="272"/>
      <c r="J1" s="51"/>
      <c r="K1" s="51"/>
      <c r="L1" s="51"/>
      <c r="M1" s="51"/>
      <c r="N1" s="51"/>
      <c r="O1" s="51"/>
    </row>
    <row r="2" spans="1:27" ht="15.75" x14ac:dyDescent="0.2">
      <c r="A2" s="2"/>
      <c r="B2" s="3"/>
      <c r="C2" s="273" t="s">
        <v>257</v>
      </c>
      <c r="D2" s="273"/>
      <c r="E2" s="53" t="s">
        <v>0</v>
      </c>
      <c r="F2" s="65">
        <v>43465</v>
      </c>
      <c r="G2" s="54"/>
      <c r="H2" s="54"/>
      <c r="I2" s="54"/>
      <c r="J2" s="55"/>
      <c r="K2" s="55"/>
      <c r="L2" s="55"/>
      <c r="M2" s="55"/>
      <c r="N2" s="55"/>
      <c r="O2" s="55"/>
      <c r="R2" s="56" t="s">
        <v>12</v>
      </c>
      <c r="AA2" s="4"/>
    </row>
    <row r="3" spans="1:27" ht="13.5" customHeight="1" x14ac:dyDescent="0.2">
      <c r="A3" s="263" t="s">
        <v>10</v>
      </c>
      <c r="B3" s="264"/>
      <c r="C3" s="264"/>
      <c r="D3" s="263" t="s">
        <v>3</v>
      </c>
      <c r="E3" s="260" t="s">
        <v>11</v>
      </c>
      <c r="F3" s="269"/>
      <c r="G3" s="269"/>
      <c r="H3" s="269"/>
      <c r="I3" s="269"/>
      <c r="J3" s="269"/>
      <c r="K3" s="269"/>
      <c r="L3" s="269"/>
      <c r="M3" s="269"/>
      <c r="N3" s="269"/>
      <c r="O3" s="269"/>
      <c r="P3" s="260" t="s">
        <v>20</v>
      </c>
      <c r="Q3" s="269"/>
      <c r="R3" s="260" t="s">
        <v>194</v>
      </c>
    </row>
    <row r="4" spans="1:27" ht="56.25" x14ac:dyDescent="0.2">
      <c r="A4" s="264"/>
      <c r="B4" s="264"/>
      <c r="C4" s="264"/>
      <c r="D4" s="274"/>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260"/>
    </row>
    <row r="5" spans="1:27" x14ac:dyDescent="0.2">
      <c r="A5" s="265">
        <v>1</v>
      </c>
      <c r="B5" s="265"/>
      <c r="C5" s="265"/>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
      <c r="A6" s="266" t="s">
        <v>195</v>
      </c>
      <c r="B6" s="267"/>
      <c r="C6" s="267"/>
      <c r="D6" s="6">
        <v>1</v>
      </c>
      <c r="E6" s="60">
        <v>1907476900</v>
      </c>
      <c r="F6" s="60">
        <v>1569599850</v>
      </c>
      <c r="G6" s="47">
        <v>0</v>
      </c>
      <c r="H6" s="47">
        <v>0</v>
      </c>
      <c r="I6" s="60">
        <v>99336942</v>
      </c>
      <c r="J6" s="60">
        <v>10579184828</v>
      </c>
      <c r="K6" s="60">
        <v>206394931</v>
      </c>
      <c r="L6" s="60">
        <v>159566194</v>
      </c>
      <c r="M6" s="60">
        <v>-76000661</v>
      </c>
      <c r="N6" s="60">
        <v>1279979740</v>
      </c>
      <c r="O6" s="47">
        <v>0</v>
      </c>
      <c r="P6" s="60">
        <v>15400929</v>
      </c>
      <c r="Q6" s="60">
        <v>1034831425</v>
      </c>
      <c r="R6" s="61">
        <f>SUM(E6:Q6)</f>
        <v>16775771078</v>
      </c>
    </row>
    <row r="7" spans="1:27" ht="30" customHeight="1" x14ac:dyDescent="0.2">
      <c r="A7" s="261" t="s">
        <v>196</v>
      </c>
      <c r="B7" s="262"/>
      <c r="C7" s="262"/>
      <c r="D7" s="6">
        <v>2</v>
      </c>
      <c r="E7" s="47">
        <v>0</v>
      </c>
      <c r="F7" s="47">
        <v>0</v>
      </c>
      <c r="G7" s="47">
        <v>0</v>
      </c>
      <c r="H7" s="47">
        <v>0</v>
      </c>
      <c r="I7" s="47">
        <v>0</v>
      </c>
      <c r="J7" s="47">
        <v>0</v>
      </c>
      <c r="K7" s="47">
        <v>0</v>
      </c>
      <c r="L7" s="47">
        <v>0</v>
      </c>
      <c r="M7" s="47">
        <v>0</v>
      </c>
      <c r="N7" s="47">
        <v>0</v>
      </c>
      <c r="O7" s="47">
        <v>0</v>
      </c>
      <c r="P7" s="47">
        <v>0</v>
      </c>
      <c r="Q7" s="47">
        <v>0</v>
      </c>
      <c r="R7" s="61">
        <f t="shared" ref="R7:R26" si="0">SUM(E7:Q7)</f>
        <v>0</v>
      </c>
    </row>
    <row r="8" spans="1:27" ht="27" customHeight="1" x14ac:dyDescent="0.2">
      <c r="A8" s="266" t="s">
        <v>197</v>
      </c>
      <c r="B8" s="267"/>
      <c r="C8" s="267"/>
      <c r="D8" s="6">
        <v>3</v>
      </c>
      <c r="E8" s="47">
        <v>0</v>
      </c>
      <c r="F8" s="47">
        <v>0</v>
      </c>
      <c r="G8" s="47">
        <v>0</v>
      </c>
      <c r="H8" s="47">
        <v>0</v>
      </c>
      <c r="I8" s="60">
        <v>34271226</v>
      </c>
      <c r="J8" s="60">
        <v>-889076753</v>
      </c>
      <c r="K8" s="47">
        <v>0</v>
      </c>
      <c r="L8" s="47">
        <v>0</v>
      </c>
      <c r="M8" s="47">
        <v>0</v>
      </c>
      <c r="N8" s="47">
        <v>0</v>
      </c>
      <c r="O8" s="47">
        <v>0</v>
      </c>
      <c r="P8" s="47">
        <v>0</v>
      </c>
      <c r="Q8" s="60">
        <v>-14661455</v>
      </c>
      <c r="R8" s="61">
        <f t="shared" si="0"/>
        <v>-869466982</v>
      </c>
    </row>
    <row r="9" spans="1:27" ht="18" customHeight="1" x14ac:dyDescent="0.2">
      <c r="A9" s="268" t="s">
        <v>198</v>
      </c>
      <c r="B9" s="268"/>
      <c r="C9" s="268"/>
      <c r="D9" s="7">
        <v>4</v>
      </c>
      <c r="E9" s="62">
        <f>E6+E7+E8</f>
        <v>1907476900</v>
      </c>
      <c r="F9" s="62">
        <f t="shared" ref="F9:Q9" si="1">F6+F7+F8</f>
        <v>1569599850</v>
      </c>
      <c r="G9" s="62">
        <f t="shared" si="1"/>
        <v>0</v>
      </c>
      <c r="H9" s="62">
        <f t="shared" si="1"/>
        <v>0</v>
      </c>
      <c r="I9" s="62">
        <f t="shared" si="1"/>
        <v>133608168</v>
      </c>
      <c r="J9" s="62">
        <f t="shared" si="1"/>
        <v>9690108075</v>
      </c>
      <c r="K9" s="62">
        <f t="shared" si="1"/>
        <v>206394931</v>
      </c>
      <c r="L9" s="62">
        <f t="shared" si="1"/>
        <v>159566194</v>
      </c>
      <c r="M9" s="62">
        <f t="shared" si="1"/>
        <v>-76000661</v>
      </c>
      <c r="N9" s="62">
        <f t="shared" si="1"/>
        <v>1279979740</v>
      </c>
      <c r="O9" s="62">
        <f t="shared" si="1"/>
        <v>0</v>
      </c>
      <c r="P9" s="62">
        <f t="shared" si="1"/>
        <v>15400929</v>
      </c>
      <c r="Q9" s="62">
        <f t="shared" si="1"/>
        <v>1020169970</v>
      </c>
      <c r="R9" s="61">
        <f t="shared" si="0"/>
        <v>15906304096</v>
      </c>
    </row>
    <row r="10" spans="1:27" ht="33" customHeight="1" x14ac:dyDescent="0.2">
      <c r="A10" s="261" t="s">
        <v>199</v>
      </c>
      <c r="B10" s="262"/>
      <c r="C10" s="262"/>
      <c r="D10" s="6">
        <v>5</v>
      </c>
      <c r="E10" s="47">
        <v>0</v>
      </c>
      <c r="F10" s="47">
        <v>0</v>
      </c>
      <c r="G10" s="47">
        <v>0</v>
      </c>
      <c r="H10" s="47">
        <v>0</v>
      </c>
      <c r="I10" s="47">
        <v>0</v>
      </c>
      <c r="J10" s="47">
        <v>0</v>
      </c>
      <c r="K10" s="47">
        <v>0</v>
      </c>
      <c r="L10" s="47">
        <v>0</v>
      </c>
      <c r="M10" s="47">
        <v>0</v>
      </c>
      <c r="N10" s="47">
        <v>0</v>
      </c>
      <c r="O10" s="47">
        <v>0</v>
      </c>
      <c r="P10" s="47">
        <v>0</v>
      </c>
      <c r="Q10" s="47">
        <v>0</v>
      </c>
      <c r="R10" s="61">
        <f t="shared" si="0"/>
        <v>0</v>
      </c>
    </row>
    <row r="11" spans="1:27" ht="23.25" customHeight="1" x14ac:dyDescent="0.2">
      <c r="A11" s="261" t="s">
        <v>200</v>
      </c>
      <c r="B11" s="262"/>
      <c r="C11" s="262"/>
      <c r="D11" s="6">
        <v>6</v>
      </c>
      <c r="E11" s="47">
        <v>0</v>
      </c>
      <c r="F11" s="47">
        <v>0</v>
      </c>
      <c r="G11" s="47">
        <v>0</v>
      </c>
      <c r="H11" s="47">
        <v>0</v>
      </c>
      <c r="I11" s="47">
        <v>0</v>
      </c>
      <c r="J11" s="47">
        <v>0</v>
      </c>
      <c r="K11" s="47">
        <v>0</v>
      </c>
      <c r="L11" s="47">
        <v>0</v>
      </c>
      <c r="M11" s="47">
        <v>0</v>
      </c>
      <c r="N11" s="47">
        <v>0</v>
      </c>
      <c r="O11" s="47">
        <v>0</v>
      </c>
      <c r="P11" s="47">
        <v>0</v>
      </c>
      <c r="Q11" s="47">
        <v>0</v>
      </c>
      <c r="R11" s="61">
        <f t="shared" si="0"/>
        <v>0</v>
      </c>
    </row>
    <row r="12" spans="1:27" ht="27" customHeight="1" x14ac:dyDescent="0.2">
      <c r="A12" s="261" t="s">
        <v>201</v>
      </c>
      <c r="B12" s="262"/>
      <c r="C12" s="262"/>
      <c r="D12" s="6">
        <v>7</v>
      </c>
      <c r="E12" s="47">
        <v>0</v>
      </c>
      <c r="F12" s="47">
        <v>0</v>
      </c>
      <c r="G12" s="47">
        <v>0</v>
      </c>
      <c r="H12" s="47">
        <v>0</v>
      </c>
      <c r="I12" s="47">
        <v>0</v>
      </c>
      <c r="J12" s="47">
        <v>0</v>
      </c>
      <c r="K12" s="47">
        <v>0</v>
      </c>
      <c r="L12" s="47">
        <v>0</v>
      </c>
      <c r="M12" s="47">
        <v>0</v>
      </c>
      <c r="N12" s="47">
        <v>0</v>
      </c>
      <c r="O12" s="47">
        <v>0</v>
      </c>
      <c r="P12" s="47">
        <v>0</v>
      </c>
      <c r="Q12" s="47">
        <v>0</v>
      </c>
      <c r="R12" s="61">
        <f t="shared" si="0"/>
        <v>0</v>
      </c>
    </row>
    <row r="13" spans="1:27" ht="24.75" customHeight="1" x14ac:dyDescent="0.2">
      <c r="A13" s="266" t="s">
        <v>202</v>
      </c>
      <c r="B13" s="267"/>
      <c r="C13" s="267"/>
      <c r="D13" s="6">
        <v>8</v>
      </c>
      <c r="E13" s="47">
        <v>0</v>
      </c>
      <c r="F13" s="47">
        <v>0</v>
      </c>
      <c r="G13" s="47">
        <v>0</v>
      </c>
      <c r="H13" s="47">
        <v>0</v>
      </c>
      <c r="I13" s="47">
        <v>0</v>
      </c>
      <c r="J13" s="47">
        <v>0</v>
      </c>
      <c r="K13" s="47">
        <v>0</v>
      </c>
      <c r="L13" s="47">
        <v>0</v>
      </c>
      <c r="M13" s="47">
        <v>0</v>
      </c>
      <c r="N13" s="47">
        <v>0</v>
      </c>
      <c r="O13" s="47">
        <v>0</v>
      </c>
      <c r="P13" s="47">
        <v>0</v>
      </c>
      <c r="Q13" s="47">
        <v>0</v>
      </c>
      <c r="R13" s="61">
        <f t="shared" si="0"/>
        <v>0</v>
      </c>
    </row>
    <row r="14" spans="1:27" ht="12.75" customHeight="1" x14ac:dyDescent="0.2">
      <c r="A14" s="261" t="s">
        <v>203</v>
      </c>
      <c r="B14" s="262"/>
      <c r="C14" s="262"/>
      <c r="D14" s="6">
        <v>9</v>
      </c>
      <c r="E14" s="47">
        <v>0</v>
      </c>
      <c r="F14" s="47">
        <v>0</v>
      </c>
      <c r="G14" s="47">
        <v>0</v>
      </c>
      <c r="H14" s="47">
        <v>0</v>
      </c>
      <c r="I14" s="47">
        <v>0</v>
      </c>
      <c r="J14" s="47">
        <v>0</v>
      </c>
      <c r="K14" s="47">
        <v>0</v>
      </c>
      <c r="L14" s="47">
        <v>0</v>
      </c>
      <c r="M14" s="47">
        <v>0</v>
      </c>
      <c r="N14" s="47">
        <v>0</v>
      </c>
      <c r="O14" s="47">
        <v>0</v>
      </c>
      <c r="P14" s="47">
        <v>0</v>
      </c>
      <c r="Q14" s="47">
        <v>0</v>
      </c>
      <c r="R14" s="61">
        <f t="shared" si="0"/>
        <v>0</v>
      </c>
    </row>
    <row r="15" spans="1:27" ht="24" customHeight="1" x14ac:dyDescent="0.2">
      <c r="A15" s="266" t="s">
        <v>204</v>
      </c>
      <c r="B15" s="267"/>
      <c r="C15" s="267"/>
      <c r="D15" s="6">
        <v>10</v>
      </c>
      <c r="E15" s="47">
        <v>0</v>
      </c>
      <c r="F15" s="47">
        <v>0</v>
      </c>
      <c r="G15" s="47">
        <v>0</v>
      </c>
      <c r="H15" s="47">
        <v>0</v>
      </c>
      <c r="I15" s="47">
        <v>0</v>
      </c>
      <c r="J15" s="47">
        <v>0</v>
      </c>
      <c r="K15" s="47">
        <v>0</v>
      </c>
      <c r="L15" s="47">
        <v>0</v>
      </c>
      <c r="M15" s="47">
        <v>0</v>
      </c>
      <c r="N15" s="47">
        <v>0</v>
      </c>
      <c r="O15" s="47">
        <v>0</v>
      </c>
      <c r="P15" s="47">
        <v>0</v>
      </c>
      <c r="Q15" s="47">
        <v>0</v>
      </c>
      <c r="R15" s="61">
        <f t="shared" si="0"/>
        <v>0</v>
      </c>
    </row>
    <row r="16" spans="1:27" ht="12.75" customHeight="1" x14ac:dyDescent="0.2">
      <c r="A16" s="261" t="s">
        <v>205</v>
      </c>
      <c r="B16" s="262"/>
      <c r="C16" s="262"/>
      <c r="D16" s="6">
        <v>11</v>
      </c>
      <c r="E16" s="47">
        <v>0</v>
      </c>
      <c r="F16" s="47">
        <v>0</v>
      </c>
      <c r="G16" s="47">
        <v>0</v>
      </c>
      <c r="H16" s="47">
        <v>0</v>
      </c>
      <c r="I16" s="47">
        <v>0</v>
      </c>
      <c r="J16" s="47">
        <v>0</v>
      </c>
      <c r="K16" s="47">
        <v>0</v>
      </c>
      <c r="L16" s="47">
        <v>0</v>
      </c>
      <c r="M16" s="47">
        <v>0</v>
      </c>
      <c r="N16" s="60">
        <v>-288763966</v>
      </c>
      <c r="O16" s="60">
        <v>0</v>
      </c>
      <c r="P16" s="60">
        <v>0</v>
      </c>
      <c r="Q16" s="60">
        <v>-15299336</v>
      </c>
      <c r="R16" s="61">
        <f t="shared" si="0"/>
        <v>-304063302</v>
      </c>
    </row>
    <row r="17" spans="1:18" ht="12.75" customHeight="1" x14ac:dyDescent="0.2">
      <c r="A17" s="261" t="s">
        <v>21</v>
      </c>
      <c r="B17" s="262"/>
      <c r="C17" s="262"/>
      <c r="D17" s="6">
        <v>12</v>
      </c>
      <c r="E17" s="47">
        <v>0</v>
      </c>
      <c r="F17" s="47">
        <v>0</v>
      </c>
      <c r="G17" s="47">
        <v>0</v>
      </c>
      <c r="H17" s="47">
        <v>0</v>
      </c>
      <c r="I17" s="47">
        <v>0</v>
      </c>
      <c r="J17" s="47">
        <v>0</v>
      </c>
      <c r="K17" s="47">
        <v>0</v>
      </c>
      <c r="L17" s="47">
        <v>0</v>
      </c>
      <c r="M17" s="47">
        <v>0</v>
      </c>
      <c r="N17" s="47">
        <v>0</v>
      </c>
      <c r="O17" s="47">
        <v>0</v>
      </c>
      <c r="P17" s="47">
        <v>0</v>
      </c>
      <c r="Q17" s="47">
        <v>0</v>
      </c>
      <c r="R17" s="61">
        <f t="shared" si="0"/>
        <v>0</v>
      </c>
    </row>
    <row r="18" spans="1:18" ht="12.75" customHeight="1" x14ac:dyDescent="0.2">
      <c r="A18" s="261" t="s">
        <v>206</v>
      </c>
      <c r="B18" s="262"/>
      <c r="C18" s="262"/>
      <c r="D18" s="6">
        <v>13</v>
      </c>
      <c r="E18" s="47">
        <v>0</v>
      </c>
      <c r="F18" s="47">
        <v>0</v>
      </c>
      <c r="G18" s="47">
        <v>0</v>
      </c>
      <c r="H18" s="47">
        <v>0</v>
      </c>
      <c r="I18" s="47">
        <v>0</v>
      </c>
      <c r="J18" s="47">
        <v>0</v>
      </c>
      <c r="K18" s="47">
        <v>0</v>
      </c>
      <c r="L18" s="47">
        <v>0</v>
      </c>
      <c r="M18" s="47">
        <v>0</v>
      </c>
      <c r="N18" s="47">
        <v>0</v>
      </c>
      <c r="O18" s="47">
        <v>0</v>
      </c>
      <c r="P18" s="47">
        <v>0</v>
      </c>
      <c r="Q18" s="47">
        <v>0</v>
      </c>
      <c r="R18" s="61">
        <f t="shared" si="0"/>
        <v>0</v>
      </c>
    </row>
    <row r="19" spans="1:18" ht="24" customHeight="1" x14ac:dyDescent="0.2">
      <c r="A19" s="261" t="s">
        <v>207</v>
      </c>
      <c r="B19" s="262"/>
      <c r="C19" s="262"/>
      <c r="D19" s="6">
        <v>14</v>
      </c>
      <c r="E19" s="47">
        <v>0</v>
      </c>
      <c r="F19" s="47">
        <v>0</v>
      </c>
      <c r="G19" s="47">
        <v>0</v>
      </c>
      <c r="H19" s="47">
        <v>0</v>
      </c>
      <c r="I19" s="47">
        <v>0</v>
      </c>
      <c r="J19" s="47">
        <v>0</v>
      </c>
      <c r="K19" s="47">
        <v>0</v>
      </c>
      <c r="L19" s="47">
        <v>0</v>
      </c>
      <c r="M19" s="47">
        <v>0</v>
      </c>
      <c r="N19" s="47">
        <v>0</v>
      </c>
      <c r="O19" s="47">
        <v>0</v>
      </c>
      <c r="P19" s="47">
        <v>0</v>
      </c>
      <c r="Q19" s="47">
        <v>0</v>
      </c>
      <c r="R19" s="61">
        <f t="shared" si="0"/>
        <v>0</v>
      </c>
    </row>
    <row r="20" spans="1:18" ht="24" customHeight="1" x14ac:dyDescent="0.2">
      <c r="A20" s="261" t="s">
        <v>208</v>
      </c>
      <c r="B20" s="262"/>
      <c r="C20" s="262"/>
      <c r="D20" s="6">
        <v>15</v>
      </c>
      <c r="E20" s="47">
        <v>0</v>
      </c>
      <c r="F20" s="47">
        <v>0</v>
      </c>
      <c r="G20" s="47">
        <v>0</v>
      </c>
      <c r="H20" s="47">
        <v>0</v>
      </c>
      <c r="I20" s="47">
        <v>0</v>
      </c>
      <c r="J20" s="47">
        <v>0</v>
      </c>
      <c r="K20" s="47">
        <v>0</v>
      </c>
      <c r="L20" s="47">
        <v>0</v>
      </c>
      <c r="M20" s="47">
        <v>0</v>
      </c>
      <c r="N20" s="47">
        <v>0</v>
      </c>
      <c r="O20" s="47">
        <v>0</v>
      </c>
      <c r="P20" s="47">
        <v>0</v>
      </c>
      <c r="Q20" s="47">
        <v>0</v>
      </c>
      <c r="R20" s="61">
        <f t="shared" si="0"/>
        <v>0</v>
      </c>
    </row>
    <row r="21" spans="1:18" ht="20.25" customHeight="1" x14ac:dyDescent="0.2">
      <c r="A21" s="266" t="s">
        <v>209</v>
      </c>
      <c r="B21" s="267"/>
      <c r="C21" s="267"/>
      <c r="D21" s="6">
        <v>16</v>
      </c>
      <c r="E21" s="47">
        <v>0</v>
      </c>
      <c r="F21" s="47">
        <v>0</v>
      </c>
      <c r="G21" s="47">
        <v>0</v>
      </c>
      <c r="H21" s="47">
        <v>0</v>
      </c>
      <c r="I21" s="47">
        <v>0</v>
      </c>
      <c r="J21" s="47">
        <v>0</v>
      </c>
      <c r="K21" s="47">
        <v>0</v>
      </c>
      <c r="L21" s="47">
        <v>0</v>
      </c>
      <c r="M21" s="47">
        <v>0</v>
      </c>
      <c r="N21" s="47">
        <v>0</v>
      </c>
      <c r="O21" s="47">
        <v>0</v>
      </c>
      <c r="P21" s="47">
        <v>0</v>
      </c>
      <c r="Q21" s="47">
        <v>0</v>
      </c>
      <c r="R21" s="61">
        <f t="shared" si="0"/>
        <v>0</v>
      </c>
    </row>
    <row r="22" spans="1:18" ht="20.25" customHeight="1" x14ac:dyDescent="0.2">
      <c r="A22" s="266" t="s">
        <v>211</v>
      </c>
      <c r="B22" s="267"/>
      <c r="C22" s="267"/>
      <c r="D22" s="6">
        <v>17</v>
      </c>
      <c r="E22" s="47">
        <v>0</v>
      </c>
      <c r="F22" s="47">
        <v>0</v>
      </c>
      <c r="G22" s="47">
        <v>0</v>
      </c>
      <c r="H22" s="47">
        <v>0</v>
      </c>
      <c r="I22" s="47">
        <v>0</v>
      </c>
      <c r="J22" s="47">
        <v>0</v>
      </c>
      <c r="K22" s="47">
        <v>0</v>
      </c>
      <c r="L22" s="47">
        <v>0</v>
      </c>
      <c r="M22" s="47">
        <v>0</v>
      </c>
      <c r="N22" s="47">
        <v>0</v>
      </c>
      <c r="O22" s="47">
        <v>0</v>
      </c>
      <c r="P22" s="47">
        <v>0</v>
      </c>
      <c r="Q22" s="47">
        <v>0</v>
      </c>
      <c r="R22" s="61">
        <f t="shared" si="0"/>
        <v>0</v>
      </c>
    </row>
    <row r="23" spans="1:18" ht="20.25" customHeight="1" x14ac:dyDescent="0.2">
      <c r="A23" s="266" t="s">
        <v>212</v>
      </c>
      <c r="B23" s="267"/>
      <c r="C23" s="267"/>
      <c r="D23" s="6">
        <v>18</v>
      </c>
      <c r="E23" s="47">
        <v>0</v>
      </c>
      <c r="F23" s="47">
        <v>0</v>
      </c>
      <c r="G23" s="47">
        <v>0</v>
      </c>
      <c r="H23" s="47">
        <v>0</v>
      </c>
      <c r="I23" s="47">
        <v>0</v>
      </c>
      <c r="J23" s="60">
        <v>995112803</v>
      </c>
      <c r="K23" s="60">
        <v>4278144</v>
      </c>
      <c r="L23" s="60">
        <v>-9149874</v>
      </c>
      <c r="M23" s="47">
        <v>0</v>
      </c>
      <c r="N23" s="60">
        <v>-991215774</v>
      </c>
      <c r="O23" s="47">
        <v>0</v>
      </c>
      <c r="P23" s="47">
        <v>0</v>
      </c>
      <c r="Q23" s="47">
        <v>0</v>
      </c>
      <c r="R23" s="61">
        <f t="shared" si="0"/>
        <v>-974701</v>
      </c>
    </row>
    <row r="24" spans="1:18" ht="20.25" customHeight="1" x14ac:dyDescent="0.2">
      <c r="A24" s="266" t="s">
        <v>213</v>
      </c>
      <c r="B24" s="267"/>
      <c r="C24" s="267"/>
      <c r="D24" s="6">
        <v>19</v>
      </c>
      <c r="E24" s="47">
        <v>0</v>
      </c>
      <c r="F24" s="47">
        <v>0</v>
      </c>
      <c r="G24" s="47">
        <v>0</v>
      </c>
      <c r="H24" s="47">
        <v>0</v>
      </c>
      <c r="I24" s="60">
        <v>-51578214</v>
      </c>
      <c r="J24" s="47">
        <v>0</v>
      </c>
      <c r="K24" s="47">
        <v>0</v>
      </c>
      <c r="L24" s="60">
        <v>-21694007</v>
      </c>
      <c r="M24" s="47">
        <v>0</v>
      </c>
      <c r="N24" s="60">
        <v>1680604466</v>
      </c>
      <c r="O24" s="47">
        <v>0</v>
      </c>
      <c r="P24" s="60">
        <v>-25697473</v>
      </c>
      <c r="Q24" s="60">
        <v>38938354</v>
      </c>
      <c r="R24" s="61">
        <f t="shared" si="0"/>
        <v>1620573126</v>
      </c>
    </row>
    <row r="25" spans="1:18" ht="20.25" customHeight="1" x14ac:dyDescent="0.2">
      <c r="A25" s="266" t="s">
        <v>210</v>
      </c>
      <c r="B25" s="267"/>
      <c r="C25" s="267"/>
      <c r="D25" s="6">
        <v>20</v>
      </c>
      <c r="E25" s="47">
        <v>0</v>
      </c>
      <c r="F25" s="47">
        <v>0</v>
      </c>
      <c r="G25" s="47">
        <v>0</v>
      </c>
      <c r="H25" s="47">
        <v>0</v>
      </c>
      <c r="I25" s="47">
        <v>0</v>
      </c>
      <c r="J25" s="47">
        <v>0</v>
      </c>
      <c r="K25" s="47">
        <v>0</v>
      </c>
      <c r="L25" s="60">
        <v>-151720029</v>
      </c>
      <c r="M25" s="47">
        <v>0</v>
      </c>
      <c r="N25" s="47">
        <v>0</v>
      </c>
      <c r="O25" s="47">
        <v>0</v>
      </c>
      <c r="P25" s="47">
        <v>0</v>
      </c>
      <c r="Q25" s="47">
        <v>0</v>
      </c>
      <c r="R25" s="61">
        <f t="shared" si="0"/>
        <v>-151720029</v>
      </c>
    </row>
    <row r="26" spans="1:18" ht="21" customHeight="1" x14ac:dyDescent="0.2">
      <c r="A26" s="270" t="s">
        <v>214</v>
      </c>
      <c r="B26" s="270"/>
      <c r="C26" s="270"/>
      <c r="D26" s="7">
        <v>21</v>
      </c>
      <c r="E26" s="61">
        <f>SUM(E9:E25)</f>
        <v>1907476900</v>
      </c>
      <c r="F26" s="61">
        <f t="shared" ref="F26:Q26" si="2">SUM(F9:F25)</f>
        <v>1569599850</v>
      </c>
      <c r="G26" s="61">
        <f t="shared" si="2"/>
        <v>0</v>
      </c>
      <c r="H26" s="61">
        <f t="shared" si="2"/>
        <v>0</v>
      </c>
      <c r="I26" s="61">
        <f t="shared" si="2"/>
        <v>82029954</v>
      </c>
      <c r="J26" s="61">
        <f t="shared" si="2"/>
        <v>10685220878</v>
      </c>
      <c r="K26" s="61">
        <f t="shared" si="2"/>
        <v>210673075</v>
      </c>
      <c r="L26" s="61">
        <f t="shared" si="2"/>
        <v>-22997716</v>
      </c>
      <c r="M26" s="61">
        <f t="shared" si="2"/>
        <v>-76000661</v>
      </c>
      <c r="N26" s="61">
        <f t="shared" si="2"/>
        <v>1680604466</v>
      </c>
      <c r="O26" s="61">
        <f t="shared" si="2"/>
        <v>0</v>
      </c>
      <c r="P26" s="61">
        <f t="shared" si="2"/>
        <v>-10296544</v>
      </c>
      <c r="Q26" s="61">
        <f t="shared" si="2"/>
        <v>1043808988</v>
      </c>
      <c r="R26" s="61">
        <f t="shared" si="0"/>
        <v>17070119190</v>
      </c>
    </row>
    <row r="27" spans="1:18" ht="21" customHeight="1" x14ac:dyDescent="0.2">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14" priority="16" stopIfTrue="1" operator="lessThan">
      <formula>#REF!</formula>
    </cfRule>
  </conditionalFormatting>
  <conditionalFormatting sqref="E9:R9 R6:R8 E26:R27 R10:R25">
    <cfRule type="cellIs" dxfId="13" priority="14" stopIfTrue="1" operator="notEqual">
      <formula>ROUND(E6,0)</formula>
    </cfRule>
  </conditionalFormatting>
  <conditionalFormatting sqref="E6:Q8">
    <cfRule type="cellIs" dxfId="12" priority="13" stopIfTrue="1" operator="notEqual">
      <formula>ROUND(E6,0)</formula>
    </cfRule>
  </conditionalFormatting>
  <conditionalFormatting sqref="I24 N16:Q16 J23:L23 L24:L25 N23:N24 P24:Q24">
    <cfRule type="cellIs" dxfId="11" priority="12" stopIfTrue="1" operator="notEqual">
      <formula>ROUND(I16,0)</formula>
    </cfRule>
  </conditionalFormatting>
  <conditionalFormatting sqref="E10:Q15">
    <cfRule type="cellIs" dxfId="10" priority="11" stopIfTrue="1" operator="notEqual">
      <formula>ROUND(E10,0)</formula>
    </cfRule>
  </conditionalFormatting>
  <conditionalFormatting sqref="E16:M22">
    <cfRule type="cellIs" dxfId="9" priority="10" stopIfTrue="1" operator="notEqual">
      <formula>ROUND(E16,0)</formula>
    </cfRule>
  </conditionalFormatting>
  <conditionalFormatting sqref="N17:Q22">
    <cfRule type="cellIs" dxfId="8" priority="9" stopIfTrue="1" operator="notEqual">
      <formula>ROUND(N17,0)</formula>
    </cfRule>
  </conditionalFormatting>
  <conditionalFormatting sqref="O23:Q23">
    <cfRule type="cellIs" dxfId="7" priority="8" stopIfTrue="1" operator="notEqual">
      <formula>ROUND(O23,0)</formula>
    </cfRule>
  </conditionalFormatting>
  <conditionalFormatting sqref="E23:I23">
    <cfRule type="cellIs" dxfId="6" priority="7" stopIfTrue="1" operator="notEqual">
      <formula>ROUND(E23,0)</formula>
    </cfRule>
  </conditionalFormatting>
  <conditionalFormatting sqref="E24:H25">
    <cfRule type="cellIs" dxfId="5" priority="6" stopIfTrue="1" operator="notEqual">
      <formula>ROUND(E24,0)</formula>
    </cfRule>
  </conditionalFormatting>
  <conditionalFormatting sqref="I25:K25">
    <cfRule type="cellIs" dxfId="4" priority="5" stopIfTrue="1" operator="notEqual">
      <formula>ROUND(I25,0)</formula>
    </cfRule>
  </conditionalFormatting>
  <conditionalFormatting sqref="J24:K24">
    <cfRule type="cellIs" dxfId="3" priority="4" stopIfTrue="1" operator="notEqual">
      <formula>ROUND(J24,0)</formula>
    </cfRule>
  </conditionalFormatting>
  <conditionalFormatting sqref="M23:M25">
    <cfRule type="cellIs" dxfId="2" priority="3" stopIfTrue="1" operator="notEqual">
      <formula>ROUND(M23,0)</formula>
    </cfRule>
  </conditionalFormatting>
  <conditionalFormatting sqref="N25:Q25">
    <cfRule type="cellIs" dxfId="1" priority="2" stopIfTrue="1" operator="notEqual">
      <formula>ROUND(N25,0)</formula>
    </cfRule>
  </conditionalFormatting>
  <conditionalFormatting sqref="O24">
    <cfRule type="cellIs" dxfId="0" priority="1" stopIfTrue="1" operator="notEqual">
      <formula>ROUND(O24,0)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workbookViewId="0">
      <selection activeCell="C30" sqref="C30"/>
    </sheetView>
  </sheetViews>
  <sheetFormatPr defaultRowHeight="12.75" x14ac:dyDescent="0.2"/>
  <sheetData>
    <row r="1" spans="1:10" ht="17.45" customHeight="1" x14ac:dyDescent="0.2">
      <c r="A1" s="275" t="s">
        <v>277</v>
      </c>
      <c r="B1" s="276"/>
      <c r="C1" s="276"/>
      <c r="D1" s="276"/>
      <c r="E1" s="276"/>
      <c r="F1" s="276"/>
      <c r="G1" s="276"/>
      <c r="H1" s="276"/>
      <c r="I1" s="276"/>
      <c r="J1" s="276"/>
    </row>
    <row r="2" spans="1:10" ht="17.45" customHeight="1" x14ac:dyDescent="0.2">
      <c r="A2" s="276"/>
      <c r="B2" s="276"/>
      <c r="C2" s="276"/>
      <c r="D2" s="276"/>
      <c r="E2" s="276"/>
      <c r="F2" s="276"/>
      <c r="G2" s="276"/>
      <c r="H2" s="276"/>
      <c r="I2" s="276"/>
      <c r="J2" s="276"/>
    </row>
    <row r="3" spans="1:10" ht="17.45" customHeight="1" x14ac:dyDescent="0.2">
      <c r="A3" s="276"/>
      <c r="B3" s="276"/>
      <c r="C3" s="276"/>
      <c r="D3" s="276"/>
      <c r="E3" s="276"/>
      <c r="F3" s="276"/>
      <c r="G3" s="276"/>
      <c r="H3" s="276"/>
      <c r="I3" s="276"/>
      <c r="J3" s="276"/>
    </row>
    <row r="4" spans="1:10" ht="17.45" customHeight="1" x14ac:dyDescent="0.2">
      <c r="A4" s="276"/>
      <c r="B4" s="276"/>
      <c r="C4" s="276"/>
      <c r="D4" s="276"/>
      <c r="E4" s="276"/>
      <c r="F4" s="276"/>
      <c r="G4" s="276"/>
      <c r="H4" s="276"/>
      <c r="I4" s="276"/>
      <c r="J4" s="276"/>
    </row>
    <row r="5" spans="1:10" ht="17.45" customHeight="1" x14ac:dyDescent="0.2">
      <c r="A5" s="276"/>
      <c r="B5" s="276"/>
      <c r="C5" s="276"/>
      <c r="D5" s="276"/>
      <c r="E5" s="276"/>
      <c r="F5" s="276"/>
      <c r="G5" s="276"/>
      <c r="H5" s="276"/>
      <c r="I5" s="276"/>
      <c r="J5" s="276"/>
    </row>
    <row r="6" spans="1:10" ht="17.45" customHeight="1" x14ac:dyDescent="0.2">
      <c r="A6" s="276"/>
      <c r="B6" s="276"/>
      <c r="C6" s="276"/>
      <c r="D6" s="276"/>
      <c r="E6" s="276"/>
      <c r="F6" s="276"/>
      <c r="G6" s="276"/>
      <c r="H6" s="276"/>
      <c r="I6" s="276"/>
      <c r="J6" s="276"/>
    </row>
    <row r="7" spans="1:10" x14ac:dyDescent="0.2">
      <c r="A7" s="105" t="s">
        <v>278</v>
      </c>
      <c r="B7" s="105"/>
      <c r="C7" s="105"/>
      <c r="D7" s="105"/>
      <c r="E7" s="105"/>
      <c r="F7" s="105"/>
      <c r="G7" s="105"/>
      <c r="H7" s="105"/>
      <c r="I7" s="105"/>
      <c r="J7" s="105"/>
    </row>
    <row r="8" spans="1:10" x14ac:dyDescent="0.2">
      <c r="A8" s="106" t="s">
        <v>279</v>
      </c>
      <c r="B8" s="106"/>
      <c r="C8" s="106"/>
      <c r="D8" s="106"/>
      <c r="E8" s="106"/>
      <c r="F8" s="106"/>
      <c r="G8" s="106"/>
      <c r="H8" s="106"/>
      <c r="I8" s="106"/>
      <c r="J8" s="106"/>
    </row>
    <row r="9" spans="1:10" x14ac:dyDescent="0.2">
      <c r="A9" s="106"/>
      <c r="B9" s="106"/>
      <c r="C9" s="106"/>
      <c r="D9" s="106"/>
      <c r="E9" s="106"/>
      <c r="F9" s="106"/>
      <c r="G9" s="106"/>
      <c r="H9" s="106"/>
      <c r="I9" s="106"/>
      <c r="J9" s="106"/>
    </row>
    <row r="10" spans="1:10" x14ac:dyDescent="0.2">
      <c r="A10" s="105" t="s">
        <v>280</v>
      </c>
      <c r="B10" s="105"/>
      <c r="C10" s="105"/>
      <c r="D10" s="105"/>
      <c r="E10" s="105"/>
      <c r="F10" s="105"/>
      <c r="G10" s="105"/>
      <c r="H10" s="105"/>
      <c r="I10" s="105"/>
      <c r="J10" s="105"/>
    </row>
    <row r="11" spans="1:10" x14ac:dyDescent="0.2">
      <c r="A11" s="106" t="s">
        <v>281</v>
      </c>
      <c r="B11" s="106"/>
      <c r="C11" s="106"/>
      <c r="D11" s="106"/>
      <c r="E11" s="106"/>
      <c r="F11" s="106"/>
      <c r="G11" s="106"/>
      <c r="H11" s="106"/>
      <c r="I11" s="106"/>
      <c r="J11" s="106"/>
    </row>
    <row r="12" spans="1:10" x14ac:dyDescent="0.2">
      <c r="A12" s="106"/>
      <c r="B12" s="106"/>
      <c r="C12" s="106"/>
      <c r="D12" s="106"/>
      <c r="E12" s="106"/>
      <c r="F12" s="106"/>
      <c r="G12" s="106"/>
      <c r="H12" s="106"/>
      <c r="I12" s="106"/>
      <c r="J12" s="106"/>
    </row>
    <row r="13" spans="1:10" x14ac:dyDescent="0.2">
      <c r="A13" s="105" t="s">
        <v>282</v>
      </c>
      <c r="B13" s="105"/>
      <c r="C13" s="105"/>
      <c r="D13" s="105"/>
      <c r="E13" s="105"/>
      <c r="F13" s="105"/>
      <c r="G13" s="105"/>
      <c r="H13" s="105"/>
      <c r="I13" s="105"/>
      <c r="J13" s="105"/>
    </row>
    <row r="14" spans="1:10" x14ac:dyDescent="0.2">
      <c r="A14" s="277" t="s">
        <v>283</v>
      </c>
      <c r="B14" s="277"/>
      <c r="C14" s="277"/>
      <c r="D14" s="277"/>
      <c r="E14" s="277"/>
      <c r="F14" s="277"/>
      <c r="G14" s="277"/>
      <c r="H14" s="277"/>
      <c r="I14" s="277"/>
      <c r="J14" s="277"/>
    </row>
    <row r="15" spans="1:10" x14ac:dyDescent="0.2">
      <c r="A15" s="106" t="s">
        <v>284</v>
      </c>
      <c r="B15" s="106"/>
      <c r="C15" s="106"/>
      <c r="D15" s="106"/>
      <c r="E15" s="107"/>
      <c r="F15" s="107"/>
      <c r="G15" s="107"/>
      <c r="H15" s="107"/>
      <c r="I15" s="107"/>
      <c r="J15" s="107"/>
    </row>
    <row r="16" spans="1:10" x14ac:dyDescent="0.2">
      <c r="A16" s="106"/>
      <c r="B16" s="106"/>
      <c r="C16" s="106"/>
      <c r="D16" s="106"/>
      <c r="E16" s="107"/>
      <c r="F16" s="107"/>
      <c r="G16" s="107"/>
      <c r="H16" s="107"/>
      <c r="I16" s="107"/>
      <c r="J16" s="107"/>
    </row>
    <row r="17" spans="1:10" x14ac:dyDescent="0.2">
      <c r="A17" s="106"/>
      <c r="B17" s="106" t="s">
        <v>285</v>
      </c>
      <c r="C17" s="106"/>
      <c r="D17" s="106"/>
      <c r="E17" s="107"/>
      <c r="F17" s="108">
        <v>0.97499999999999998</v>
      </c>
      <c r="G17" s="107"/>
      <c r="H17" s="107"/>
      <c r="I17" s="107"/>
      <c r="J17" s="107"/>
    </row>
    <row r="18" spans="1:10" x14ac:dyDescent="0.2">
      <c r="A18" s="106"/>
      <c r="B18" s="106" t="s">
        <v>286</v>
      </c>
      <c r="C18" s="106"/>
      <c r="D18" s="106"/>
      <c r="E18" s="107"/>
      <c r="F18" s="108">
        <v>2.1999999999999999E-2</v>
      </c>
      <c r="G18" s="107"/>
      <c r="H18" s="107"/>
      <c r="I18" s="107"/>
      <c r="J18" s="107"/>
    </row>
    <row r="19" spans="1:10" x14ac:dyDescent="0.2">
      <c r="A19" s="106"/>
      <c r="B19" s="106" t="s">
        <v>287</v>
      </c>
      <c r="C19" s="106"/>
      <c r="D19" s="106"/>
      <c r="E19" s="107"/>
      <c r="F19" s="108">
        <v>3.0000000000000001E-3</v>
      </c>
      <c r="G19" s="107"/>
      <c r="H19" s="107"/>
      <c r="I19" s="107"/>
      <c r="J19" s="107"/>
    </row>
    <row r="20" spans="1:10" x14ac:dyDescent="0.2">
      <c r="A20" s="106"/>
      <c r="B20" s="106"/>
      <c r="C20" s="106"/>
      <c r="D20" s="106"/>
      <c r="E20" s="109"/>
      <c r="F20" s="108"/>
      <c r="G20" s="109"/>
      <c r="H20" s="109"/>
      <c r="I20" s="109"/>
      <c r="J20" s="109"/>
    </row>
    <row r="21" spans="1:10" x14ac:dyDescent="0.2">
      <c r="A21" s="106"/>
      <c r="B21" s="106"/>
      <c r="C21" s="106"/>
      <c r="D21" s="106"/>
      <c r="E21" s="106"/>
      <c r="F21" s="106"/>
      <c r="G21" s="106"/>
      <c r="H21" s="106"/>
      <c r="I21" s="106"/>
      <c r="J21" s="106"/>
    </row>
    <row r="22" spans="1:10" x14ac:dyDescent="0.2">
      <c r="A22" s="105" t="s">
        <v>288</v>
      </c>
      <c r="B22" s="106"/>
      <c r="C22" s="106"/>
      <c r="D22" s="106"/>
      <c r="E22" s="106"/>
      <c r="F22" s="106"/>
      <c r="G22" s="106"/>
      <c r="H22" s="106"/>
      <c r="I22" s="106"/>
      <c r="J22" s="106"/>
    </row>
    <row r="23" spans="1:10" ht="14.25" x14ac:dyDescent="0.2">
      <c r="A23" s="110" t="s">
        <v>289</v>
      </c>
      <c r="B23" s="106"/>
      <c r="C23" s="106"/>
      <c r="D23" s="106"/>
      <c r="E23" s="106"/>
      <c r="F23" s="106"/>
      <c r="G23" s="106"/>
      <c r="H23" s="106"/>
      <c r="I23" s="106"/>
      <c r="J23" s="106"/>
    </row>
    <row r="24" spans="1:10" ht="14.25" x14ac:dyDescent="0.2">
      <c r="A24" s="110" t="s">
        <v>290</v>
      </c>
      <c r="B24" s="106"/>
      <c r="C24" s="106"/>
      <c r="D24" s="106"/>
      <c r="E24" s="106"/>
      <c r="F24" s="106"/>
      <c r="G24" s="106"/>
      <c r="H24" s="106"/>
      <c r="I24" s="106"/>
      <c r="J24" s="106"/>
    </row>
    <row r="25" spans="1:10" ht="14.25" x14ac:dyDescent="0.2">
      <c r="A25" s="110"/>
      <c r="B25" s="106"/>
      <c r="C25" s="106"/>
      <c r="D25" s="106"/>
      <c r="E25" s="106"/>
      <c r="F25" s="106"/>
      <c r="G25" s="106"/>
      <c r="H25" s="106"/>
      <c r="I25" s="106"/>
      <c r="J25" s="106"/>
    </row>
    <row r="26" spans="1:10" ht="14.25" x14ac:dyDescent="0.2">
      <c r="A26" s="110" t="s">
        <v>291</v>
      </c>
      <c r="B26" s="106"/>
      <c r="C26" s="106"/>
      <c r="D26" s="106"/>
      <c r="E26" s="106"/>
      <c r="F26" s="106"/>
      <c r="G26" s="106"/>
      <c r="H26" s="106"/>
      <c r="I26" s="106"/>
      <c r="J26" s="106"/>
    </row>
    <row r="27" spans="1:10" ht="14.25" x14ac:dyDescent="0.2">
      <c r="A27" s="110" t="s">
        <v>292</v>
      </c>
      <c r="B27" s="106"/>
      <c r="C27" s="106"/>
      <c r="D27" s="106"/>
      <c r="E27" s="106"/>
      <c r="F27" s="106"/>
      <c r="G27" s="106"/>
      <c r="H27" s="106"/>
      <c r="I27" s="106"/>
      <c r="J27" s="106"/>
    </row>
    <row r="28" spans="1:10" ht="14.25" x14ac:dyDescent="0.2">
      <c r="A28" s="110"/>
      <c r="B28" s="106"/>
      <c r="C28" s="106"/>
      <c r="D28" s="106"/>
      <c r="E28" s="106"/>
      <c r="F28" s="106"/>
      <c r="G28" s="106"/>
      <c r="H28" s="106"/>
      <c r="I28" s="106"/>
      <c r="J28" s="106"/>
    </row>
    <row r="29" spans="1:10" x14ac:dyDescent="0.2">
      <c r="A29" s="106" t="s">
        <v>293</v>
      </c>
      <c r="B29" s="106"/>
      <c r="C29" s="106"/>
      <c r="D29" s="106"/>
      <c r="E29" s="106"/>
      <c r="F29" s="106"/>
      <c r="G29" s="106"/>
      <c r="H29" s="106"/>
      <c r="I29" s="106"/>
      <c r="J29" s="106"/>
    </row>
    <row r="30" spans="1:10" x14ac:dyDescent="0.2">
      <c r="A30" s="106"/>
      <c r="B30" s="106"/>
      <c r="C30" s="106"/>
      <c r="D30" s="106"/>
      <c r="E30" s="106"/>
      <c r="F30" s="111" t="s">
        <v>294</v>
      </c>
      <c r="G30" s="106"/>
      <c r="H30" s="106"/>
      <c r="I30" s="106"/>
      <c r="J30" s="106"/>
    </row>
    <row r="31" spans="1:10" x14ac:dyDescent="0.2">
      <c r="A31" s="106"/>
      <c r="B31" s="106" t="s">
        <v>295</v>
      </c>
      <c r="C31" s="106"/>
      <c r="D31" s="106"/>
      <c r="E31" s="106"/>
      <c r="F31" s="112">
        <v>1</v>
      </c>
      <c r="G31" s="113"/>
      <c r="H31" s="106"/>
      <c r="I31" s="106"/>
      <c r="J31" s="106"/>
    </row>
    <row r="32" spans="1:10" x14ac:dyDescent="0.2">
      <c r="A32" s="106"/>
      <c r="B32" s="106" t="s">
        <v>296</v>
      </c>
      <c r="C32" s="106"/>
      <c r="D32" s="106"/>
      <c r="E32" s="106"/>
      <c r="F32" s="112">
        <v>1</v>
      </c>
      <c r="G32" s="113"/>
      <c r="H32" s="106"/>
      <c r="I32" s="106"/>
      <c r="J32" s="106"/>
    </row>
    <row r="33" spans="1:10" x14ac:dyDescent="0.2">
      <c r="A33" s="106"/>
      <c r="B33" s="106" t="s">
        <v>297</v>
      </c>
      <c r="C33" s="106"/>
      <c r="D33" s="106"/>
      <c r="E33" s="106"/>
      <c r="F33" s="112">
        <v>1</v>
      </c>
      <c r="G33" s="113"/>
      <c r="H33" s="106"/>
      <c r="I33" s="106"/>
      <c r="J33" s="106"/>
    </row>
    <row r="34" spans="1:10" x14ac:dyDescent="0.2">
      <c r="A34" s="106"/>
      <c r="B34" s="106" t="s">
        <v>298</v>
      </c>
      <c r="C34" s="106"/>
      <c r="D34" s="106"/>
      <c r="E34" s="106"/>
      <c r="F34" s="112">
        <v>1</v>
      </c>
      <c r="G34" s="113"/>
      <c r="H34" s="106"/>
      <c r="I34" s="106"/>
      <c r="J34" s="106"/>
    </row>
    <row r="35" spans="1:10" x14ac:dyDescent="0.2">
      <c r="A35" s="106"/>
      <c r="B35" s="114" t="s">
        <v>299</v>
      </c>
      <c r="C35" s="114"/>
      <c r="D35" s="114"/>
      <c r="E35" s="114"/>
      <c r="F35" s="115">
        <v>0.99990000000000001</v>
      </c>
      <c r="G35" s="113"/>
      <c r="H35" s="106"/>
      <c r="I35" s="106"/>
      <c r="J35" s="106"/>
    </row>
    <row r="36" spans="1:10" x14ac:dyDescent="0.2">
      <c r="A36" s="106"/>
      <c r="B36" s="106" t="s">
        <v>300</v>
      </c>
      <c r="C36" s="106"/>
      <c r="D36" s="106"/>
      <c r="E36" s="106"/>
      <c r="F36" s="112">
        <v>0.5</v>
      </c>
      <c r="G36" s="113"/>
      <c r="H36" s="106"/>
      <c r="I36" s="106"/>
      <c r="J36" s="106"/>
    </row>
    <row r="37" spans="1:10" x14ac:dyDescent="0.2">
      <c r="A37" s="106"/>
      <c r="B37" s="106" t="s">
        <v>301</v>
      </c>
      <c r="C37" s="106"/>
      <c r="D37" s="106"/>
      <c r="E37" s="116"/>
      <c r="F37" s="112">
        <v>0.51</v>
      </c>
      <c r="G37" s="113"/>
      <c r="H37" s="106"/>
      <c r="I37" s="106"/>
      <c r="J37" s="106"/>
    </row>
    <row r="38" spans="1:10" x14ac:dyDescent="0.2">
      <c r="A38" s="117"/>
      <c r="B38" s="106"/>
      <c r="C38" s="106"/>
      <c r="D38" s="106"/>
      <c r="E38" s="116"/>
      <c r="F38" s="106"/>
      <c r="G38" s="106"/>
      <c r="H38" s="106"/>
      <c r="I38" s="106"/>
      <c r="J38" s="106"/>
    </row>
    <row r="39" spans="1:10" x14ac:dyDescent="0.2">
      <c r="A39" s="105" t="s">
        <v>302</v>
      </c>
      <c r="B39" s="105"/>
      <c r="C39" s="105"/>
      <c r="D39" s="105"/>
      <c r="E39" s="105"/>
      <c r="F39" s="105"/>
      <c r="G39" s="105"/>
      <c r="H39" s="105"/>
      <c r="I39" s="105"/>
      <c r="J39" s="105"/>
    </row>
    <row r="40" spans="1:10" x14ac:dyDescent="0.2">
      <c r="A40" s="106" t="s">
        <v>303</v>
      </c>
      <c r="B40" s="106"/>
      <c r="C40" s="106"/>
      <c r="D40" s="106"/>
      <c r="E40" s="106"/>
      <c r="F40" s="106"/>
      <c r="G40" s="106"/>
      <c r="H40" s="106"/>
      <c r="I40" s="106"/>
      <c r="J40" s="106"/>
    </row>
    <row r="41" spans="1:10" x14ac:dyDescent="0.2">
      <c r="A41" s="106" t="s">
        <v>304</v>
      </c>
      <c r="B41" s="106"/>
      <c r="C41" s="106"/>
      <c r="D41" s="106"/>
      <c r="E41" s="106"/>
      <c r="F41" s="106"/>
      <c r="G41" s="106"/>
      <c r="H41" s="106"/>
      <c r="I41" s="106"/>
      <c r="J41" s="106"/>
    </row>
  </sheetData>
  <mergeCells count="2">
    <mergeCell ref="A1:J6"/>
    <mergeCell ref="A14:J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e0f2309832ba7d5f50b3314f8adb9f25">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7a85eb3cf7c0c80b61ee2e764bc23802"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22baa3bd-a2fa-4ea9-9ebb-3a9c6a55952b"/>
    <ds:schemaRef ds:uri="d8745bc5-821e-4205-946a-621c2da728c8"/>
  </ds:schemaRefs>
</ds:datastoreItem>
</file>

<file path=customXml/itemProps3.xml><?xml version="1.0" encoding="utf-8"?>
<ds:datastoreItem xmlns:ds="http://schemas.openxmlformats.org/officeDocument/2006/customXml" ds:itemID="{115876B1-4520-4D2C-86B2-CA1AE60C0C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3</vt:i4>
      </vt:variant>
    </vt:vector>
  </HeadingPairs>
  <TitlesOfParts>
    <vt:vector size="9" baseType="lpstr">
      <vt:lpstr>Opći podaci</vt:lpstr>
      <vt:lpstr>Bilanca</vt:lpstr>
      <vt:lpstr>RDG</vt:lpstr>
      <vt:lpstr>NT_D</vt:lpstr>
      <vt:lpstr>PK</vt:lpstr>
      <vt:lpstr>Bilješke</vt:lpstr>
      <vt:lpstr>Bilanca!Podrucje_ispisa</vt:lpstr>
      <vt:lpstr>NT_D!Podrucje_ispisa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korisnik</cp:lastModifiedBy>
  <cp:lastPrinted>2019-02-25T12:20:40Z</cp:lastPrinted>
  <dcterms:created xsi:type="dcterms:W3CDTF">2008-10-17T11:51:54Z</dcterms:created>
  <dcterms:modified xsi:type="dcterms:W3CDTF">2019-02-26T11:50:47Z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